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941WB\Downloads\"/>
    </mc:Choice>
  </mc:AlternateContent>
  <xr:revisionPtr revIDLastSave="0" documentId="8_{A133681A-55BE-4F8C-8A7D-69F47C136A60}" xr6:coauthVersionLast="47" xr6:coauthVersionMax="47" xr10:uidLastSave="{00000000-0000-0000-0000-000000000000}"/>
  <bookViews>
    <workbookView xWindow="-110" yWindow="-110" windowWidth="19420" windowHeight="10300" activeTab="8" xr2:uid="{533D8A18-DC61-459A-9035-9F8F68254EEF}"/>
  </bookViews>
  <sheets>
    <sheet name="Summary" sheetId="1" r:id="rId1"/>
    <sheet name="Sheet1" sheetId="21" state="hidden" r:id="rId2"/>
    <sheet name="A 2" sheetId="16" state="hidden" r:id="rId3"/>
    <sheet name="A1" sheetId="2" state="hidden" r:id="rId4"/>
    <sheet name="A2" sheetId="3" state="hidden" r:id="rId5"/>
    <sheet name="A3 " sheetId="20" r:id="rId6"/>
    <sheet name="A3" sheetId="4" state="hidden" r:id="rId7"/>
    <sheet name="A4" sheetId="18" r:id="rId8"/>
    <sheet name="A6" sheetId="17" r:id="rId9"/>
    <sheet name="A7" sheetId="15" r:id="rId10"/>
    <sheet name="A5-2" sheetId="6" state="hidden" r:id="rId11"/>
    <sheet name="A8" sheetId="14" r:id="rId12"/>
    <sheet name="A9" sheetId="19" r:id="rId13"/>
  </sheets>
  <definedNames>
    <definedName name="_EXPORT31_1_2515462098646.345402_462098646.345402" localSheetId="2" hidden="1">'A 2'!#REF!</definedName>
    <definedName name="_xlnm._FilterDatabase" localSheetId="2" hidden="1">'A 2'!$B$4:$P$9</definedName>
    <definedName name="_xlnm._FilterDatabase" localSheetId="11" hidden="1">'A8'!$B$6:$R$80</definedName>
    <definedName name="CIQWBGuid" localSheetId="11" hidden="1">"List of Creditors 15_02_2022.xlsx"</definedName>
    <definedName name="CIQWBGuid" hidden="1">"List of Creditors 30_11_2021.xlsx"</definedName>
    <definedName name="_xlnm.Print_Area" localSheetId="2">'A 2'!$A$1:$Q$13</definedName>
    <definedName name="_xlnm.Print_Area" localSheetId="6">'A3'!$A$1:$R$16</definedName>
    <definedName name="_xlnm.Print_Area" localSheetId="5">'A3 '!$A$1:$R$15</definedName>
    <definedName name="_xlnm.Print_Area" localSheetId="8">'A6'!$A$1:$Q$16</definedName>
    <definedName name="_xlnm.Print_Area" localSheetId="9">'A7'!$A$1:$Q$13</definedName>
    <definedName name="_xlnm.Print_Area" localSheetId="11">'A8'!$A$1:$P$101</definedName>
    <definedName name="_xlnm.Print_Area" localSheetId="12">'A9'!$A$1:$Q$17</definedName>
    <definedName name="_xlnm.Print_Area" localSheetId="0">Summary!$A$1:$N$18</definedName>
  </definedNames>
  <calcPr calcId="191028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15" l="1"/>
  <c r="F15" i="19"/>
  <c r="E15" i="19"/>
  <c r="J16" i="1"/>
  <c r="H16" i="1"/>
  <c r="I16" i="1"/>
  <c r="E16" i="1"/>
  <c r="R97" i="14"/>
  <c r="R96" i="14"/>
  <c r="R95" i="14"/>
  <c r="R94" i="14"/>
  <c r="R93" i="14"/>
  <c r="R92" i="14"/>
  <c r="R91" i="14"/>
  <c r="R90" i="14"/>
  <c r="R89" i="14"/>
  <c r="R88" i="14"/>
  <c r="R87" i="14"/>
  <c r="R86" i="14"/>
  <c r="R85" i="14"/>
  <c r="R84" i="14"/>
  <c r="R83" i="14"/>
  <c r="R82" i="14"/>
  <c r="R81" i="14"/>
  <c r="R80" i="14"/>
  <c r="R79" i="14"/>
  <c r="R78" i="14"/>
  <c r="R77" i="14"/>
  <c r="R76" i="14"/>
  <c r="R75" i="14"/>
  <c r="R74" i="14"/>
  <c r="R73" i="14"/>
  <c r="R72" i="14"/>
  <c r="R71" i="14"/>
  <c r="R70" i="14"/>
  <c r="R69" i="14"/>
  <c r="R68" i="14"/>
  <c r="R67" i="14"/>
  <c r="R66" i="14"/>
  <c r="R65" i="14"/>
  <c r="R64" i="14"/>
  <c r="R63" i="14"/>
  <c r="R62" i="14"/>
  <c r="R61" i="14"/>
  <c r="R60" i="14"/>
  <c r="R59" i="14"/>
  <c r="R58" i="14"/>
  <c r="R57" i="14"/>
  <c r="R56" i="14"/>
  <c r="R55" i="14"/>
  <c r="R54" i="14"/>
  <c r="R53" i="14"/>
  <c r="R52" i="14"/>
  <c r="R51" i="14"/>
  <c r="R50" i="14"/>
  <c r="R49" i="14"/>
  <c r="R48" i="14"/>
  <c r="R47" i="14"/>
  <c r="R46" i="14"/>
  <c r="R45" i="14"/>
  <c r="R44" i="14"/>
  <c r="R43" i="14"/>
  <c r="R42" i="14"/>
  <c r="R41" i="14"/>
  <c r="R40" i="14"/>
  <c r="R39" i="14"/>
  <c r="R38" i="14"/>
  <c r="R37" i="14"/>
  <c r="R36" i="14"/>
  <c r="R35" i="14"/>
  <c r="R34" i="14"/>
  <c r="R33" i="14"/>
  <c r="R32" i="14"/>
  <c r="R31" i="14"/>
  <c r="R30" i="14"/>
  <c r="R29" i="14"/>
  <c r="R28" i="14"/>
  <c r="R27" i="14"/>
  <c r="R26" i="14"/>
  <c r="R25" i="14"/>
  <c r="R24" i="14"/>
  <c r="R23" i="14"/>
  <c r="R22" i="14"/>
  <c r="R21" i="14"/>
  <c r="R20" i="14"/>
  <c r="R19" i="14"/>
  <c r="R18" i="14"/>
  <c r="R17" i="14"/>
  <c r="R16" i="14"/>
  <c r="R15" i="14"/>
  <c r="R14" i="14"/>
  <c r="R13" i="14"/>
  <c r="R12" i="14"/>
  <c r="R11" i="14"/>
  <c r="R10" i="14"/>
  <c r="R9" i="14"/>
  <c r="J14" i="1"/>
  <c r="I14" i="1"/>
  <c r="G14" i="1"/>
  <c r="N15" i="19"/>
  <c r="M15" i="19"/>
  <c r="L15" i="19"/>
  <c r="K15" i="19"/>
  <c r="J15" i="19"/>
  <c r="I15" i="19"/>
  <c r="H15" i="19"/>
  <c r="G15" i="19"/>
  <c r="G16" i="1"/>
  <c r="O14" i="19"/>
  <c r="O13" i="19"/>
  <c r="O12" i="19"/>
  <c r="O11" i="19"/>
  <c r="O10" i="19"/>
  <c r="O9" i="19"/>
  <c r="O15" i="19" s="1"/>
  <c r="B9" i="19"/>
  <c r="B10" i="19" s="1"/>
  <c r="O8" i="19"/>
  <c r="E98" i="14"/>
  <c r="F98" i="14"/>
  <c r="O94" i="14"/>
  <c r="O93" i="14"/>
  <c r="O92" i="14"/>
  <c r="O91" i="14"/>
  <c r="O90" i="14"/>
  <c r="O89" i="14"/>
  <c r="O88" i="14"/>
  <c r="O87" i="14"/>
  <c r="O86" i="14"/>
  <c r="O85" i="14"/>
  <c r="O84" i="14"/>
  <c r="O83" i="14"/>
  <c r="O82" i="14"/>
  <c r="O97" i="14"/>
  <c r="O96" i="14"/>
  <c r="O95" i="14"/>
  <c r="B9" i="14"/>
  <c r="B10" i="14" s="1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B97" i="14" s="1"/>
  <c r="N9" i="15"/>
  <c r="N8" i="15"/>
  <c r="F10" i="15"/>
  <c r="E10" i="15"/>
  <c r="E14" i="1" s="1"/>
  <c r="O10" i="15"/>
  <c r="O15" i="18"/>
  <c r="N15" i="18"/>
  <c r="M15" i="18"/>
  <c r="L15" i="18"/>
  <c r="K15" i="18"/>
  <c r="J15" i="18"/>
  <c r="I15" i="18"/>
  <c r="H15" i="18"/>
  <c r="G15" i="18"/>
  <c r="F15" i="18"/>
  <c r="E15" i="18"/>
  <c r="O81" i="14" l="1"/>
  <c r="O80" i="14"/>
  <c r="O79" i="14"/>
  <c r="O78" i="14"/>
  <c r="O77" i="14"/>
  <c r="O75" i="14"/>
  <c r="O74" i="14"/>
  <c r="R8" i="14"/>
  <c r="O76" i="14" l="1"/>
  <c r="P10" i="15"/>
  <c r="M10" i="15"/>
  <c r="L10" i="15"/>
  <c r="K10" i="15"/>
  <c r="J10" i="15"/>
  <c r="I10" i="15"/>
  <c r="H10" i="15"/>
  <c r="G10" i="15"/>
  <c r="E9" i="17"/>
  <c r="I10" i="1"/>
  <c r="O43" i="14" l="1"/>
  <c r="O57" i="14" l="1"/>
  <c r="N9" i="20"/>
  <c r="N8" i="20"/>
  <c r="N7" i="20"/>
  <c r="F8" i="17"/>
  <c r="H15" i="1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28" i="14"/>
  <c r="O20" i="14"/>
  <c r="O12" i="14"/>
  <c r="G15" i="1"/>
  <c r="E15" i="1"/>
  <c r="R4" i="14" l="1"/>
  <c r="E21" i="20"/>
  <c r="E20" i="20"/>
  <c r="E19" i="20"/>
  <c r="E18" i="20"/>
  <c r="N42" i="20"/>
  <c r="O7" i="20"/>
  <c r="O18" i="20" s="1"/>
  <c r="O42" i="20"/>
  <c r="M42" i="20"/>
  <c r="L42" i="20"/>
  <c r="F20" i="20"/>
  <c r="F19" i="20"/>
  <c r="F18" i="20"/>
  <c r="L24" i="20"/>
  <c r="L25" i="20" s="1"/>
  <c r="M25" i="20" s="1"/>
  <c r="O27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2" i="14"/>
  <c r="O41" i="14"/>
  <c r="O40" i="14"/>
  <c r="O39" i="14"/>
  <c r="O38" i="14"/>
  <c r="O37" i="14"/>
  <c r="O36" i="14"/>
  <c r="O35" i="14"/>
  <c r="O34" i="14"/>
  <c r="O33" i="14"/>
  <c r="O32" i="14"/>
  <c r="N98" i="14" l="1"/>
  <c r="I15" i="1" s="1"/>
  <c r="O24" i="14"/>
  <c r="O25" i="14"/>
  <c r="O26" i="14"/>
  <c r="O29" i="14"/>
  <c r="O30" i="14"/>
  <c r="O31" i="14"/>
  <c r="G3" i="21"/>
  <c r="H3" i="21"/>
  <c r="F3" i="21"/>
  <c r="F12" i="21" s="1"/>
  <c r="G8" i="21"/>
  <c r="H8" i="21"/>
  <c r="F8" i="21"/>
  <c r="G12" i="21"/>
  <c r="H12" i="21"/>
  <c r="O9" i="14" l="1"/>
  <c r="O10" i="14"/>
  <c r="O11" i="14"/>
  <c r="O13" i="14"/>
  <c r="O14" i="14"/>
  <c r="O15" i="14"/>
  <c r="O16" i="14"/>
  <c r="O17" i="14"/>
  <c r="O18" i="14"/>
  <c r="O19" i="14"/>
  <c r="O21" i="14"/>
  <c r="O22" i="14"/>
  <c r="O23" i="14"/>
  <c r="O8" i="14"/>
  <c r="O98" i="14" s="1"/>
  <c r="J15" i="1" l="1"/>
  <c r="G11" i="1"/>
  <c r="H11" i="1"/>
  <c r="H17" i="1" s="1"/>
  <c r="I11" i="1"/>
  <c r="S9" i="20"/>
  <c r="R9" i="20"/>
  <c r="S8" i="20"/>
  <c r="R8" i="20"/>
  <c r="S7" i="20"/>
  <c r="R7" i="20"/>
  <c r="H13" i="1"/>
  <c r="I12" i="1"/>
  <c r="E13" i="1"/>
  <c r="G10" i="1"/>
  <c r="B9" i="20"/>
  <c r="B8" i="20"/>
  <c r="N10" i="20"/>
  <c r="M10" i="20"/>
  <c r="L10" i="20"/>
  <c r="F10" i="20"/>
  <c r="F21" i="20" s="1"/>
  <c r="E10" i="20"/>
  <c r="E10" i="1" s="1"/>
  <c r="O9" i="20"/>
  <c r="O20" i="20" s="1"/>
  <c r="O8" i="20"/>
  <c r="O19" i="20" s="1"/>
  <c r="H2" i="20"/>
  <c r="F2" i="20"/>
  <c r="D2" i="20"/>
  <c r="O11" i="4"/>
  <c r="O8" i="17"/>
  <c r="O10" i="4"/>
  <c r="O9" i="4"/>
  <c r="O8" i="4"/>
  <c r="B8" i="4"/>
  <c r="B9" i="4" s="1"/>
  <c r="H2" i="19"/>
  <c r="F2" i="19"/>
  <c r="D2" i="19"/>
  <c r="D15" i="1" l="1"/>
  <c r="D17" i="1" s="1"/>
  <c r="J11" i="1"/>
  <c r="K8" i="20"/>
  <c r="K9" i="20"/>
  <c r="K7" i="20"/>
  <c r="O10" i="20"/>
  <c r="J10" i="1" l="1"/>
  <c r="O21" i="20"/>
  <c r="K10" i="20"/>
  <c r="E11" i="1"/>
  <c r="E17" i="1" s="1"/>
  <c r="H2" i="18"/>
  <c r="F2" i="18"/>
  <c r="D2" i="18"/>
  <c r="H2" i="16" l="1"/>
  <c r="F2" i="16"/>
  <c r="L12" i="4"/>
  <c r="M12" i="4"/>
  <c r="E12" i="4"/>
  <c r="F17" i="1"/>
  <c r="I2" i="14"/>
  <c r="G2" i="14"/>
  <c r="D2" i="14"/>
  <c r="F2" i="15"/>
  <c r="H2" i="15"/>
  <c r="H2" i="17"/>
  <c r="F2" i="17"/>
  <c r="D2" i="17"/>
  <c r="H2" i="4"/>
  <c r="F2" i="4"/>
  <c r="D2" i="4"/>
  <c r="D2" i="15" s="1"/>
  <c r="N9" i="16"/>
  <c r="O9" i="16"/>
  <c r="F9" i="16"/>
  <c r="O7" i="4" l="1"/>
  <c r="O12" i="4" s="1"/>
  <c r="D2" i="16"/>
  <c r="F12" i="4"/>
  <c r="E9" i="16"/>
  <c r="K10" i="4" l="1"/>
  <c r="K11" i="4"/>
  <c r="K8" i="4"/>
  <c r="K9" i="4"/>
  <c r="N12" i="4"/>
  <c r="K7" i="4"/>
  <c r="K12" i="4" l="1"/>
  <c r="F9" i="17"/>
  <c r="G13" i="1" s="1"/>
  <c r="G17" i="1" s="1"/>
  <c r="O9" i="17"/>
  <c r="J13" i="1" s="1"/>
  <c r="J17" i="1" s="1"/>
  <c r="N9" i="17"/>
  <c r="I13" i="1" s="1"/>
  <c r="M9" i="17"/>
  <c r="B8" i="1" l="1" a="1"/>
  <c r="B5" i="3" a="1"/>
  <c r="B5" i="2" a="1"/>
  <c r="B5" i="6" a="1"/>
  <c r="B5" i="3" l="1"/>
  <c r="B5" i="2"/>
  <c r="B8" i="1"/>
  <c r="B5" i="6"/>
  <c r="L9" i="16" l="1"/>
  <c r="M9" i="16" l="1"/>
  <c r="I17" i="1" l="1"/>
  <c r="K9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<sst xmlns="http://schemas.openxmlformats.org/spreadsheetml/2006/main" count="684" uniqueCount="206">
  <si>
    <t>Name of the Corporate Debtor</t>
  </si>
  <si>
    <t>ACCIL Corporation Private Limited</t>
  </si>
  <si>
    <t>Date of commencement of CIRP</t>
  </si>
  <si>
    <t>List of creditors as on:</t>
  </si>
  <si>
    <t>Filing under clause (ca) of sub-regulation (2) of regulation 13 the IBBI (Insolvency Resolution Process for Corporate Persons) Regulations, 2016</t>
  </si>
  <si>
    <t>SI No</t>
  </si>
  <si>
    <t>Category of Creditor</t>
  </si>
  <si>
    <t>Summary of Claims received</t>
  </si>
  <si>
    <t>Summary of claims admitted</t>
  </si>
  <si>
    <t>Amount of Contingent Claims</t>
  </si>
  <si>
    <t xml:space="preserve">Amount of claims not admitted </t>
  </si>
  <si>
    <t xml:space="preserve">Amount of Claims under verification </t>
  </si>
  <si>
    <t>Details In Annexure</t>
  </si>
  <si>
    <t>Reference Tab</t>
  </si>
  <si>
    <t>Remarks, if any</t>
  </si>
  <si>
    <t xml:space="preserve">No. of Claims </t>
  </si>
  <si>
    <t>Amount (INR)</t>
  </si>
  <si>
    <t>Secured Financial creditors belonging to any class of creditors</t>
  </si>
  <si>
    <t>NA</t>
  </si>
  <si>
    <t>Unsecured Financial creditors belonging to any class of creditors</t>
  </si>
  <si>
    <t>Secured Financial creditors (other than financial creditors belonging to any class of creditors)</t>
  </si>
  <si>
    <t>-</t>
  </si>
  <si>
    <t>Unecured Financial creditors (other than financial creditors belonging to any class of creditors)</t>
  </si>
  <si>
    <t>Operational creditors (Workmen)</t>
  </si>
  <si>
    <t>Operational creditors (Employees)</t>
  </si>
  <si>
    <t>Operational creditors (Government Dues)</t>
  </si>
  <si>
    <t>Operational creditors (Other than workmen and Employees and Government dues</t>
  </si>
  <si>
    <t>Other creditors, if any, (other than financial creditors and operational creditors)</t>
  </si>
  <si>
    <t>Total</t>
  </si>
  <si>
    <t>-rounded off to the nearest rupee</t>
  </si>
  <si>
    <t>List of Unsecured Financial creditors belonging to any class of creditors</t>
  </si>
  <si>
    <t>Amount in INR</t>
  </si>
  <si>
    <t>Name of Creditor</t>
  </si>
  <si>
    <t>Details of Claim received</t>
  </si>
  <si>
    <t>Details of claims admitted</t>
  </si>
  <si>
    <t>Amount of any mutual dues that may be set off</t>
  </si>
  <si>
    <t>Amount of Claims not admitted</t>
  </si>
  <si>
    <t>Date of receipt</t>
  </si>
  <si>
    <t>Amount Claimed</t>
  </si>
  <si>
    <t>Amt of Claim Admitted</t>
  </si>
  <si>
    <t>Nature of Claim</t>
  </si>
  <si>
    <t>Amount covered by security interest</t>
  </si>
  <si>
    <t>Amount covered by Guarantee</t>
  </si>
  <si>
    <t>Whether Related Party?</t>
  </si>
  <si>
    <t>% Voting Share in CoC</t>
  </si>
  <si>
    <t>List of secured Financial Creditors belonging to any class of creditors</t>
  </si>
  <si>
    <t>Amount in Rs</t>
  </si>
  <si>
    <t>Identification No.</t>
  </si>
  <si>
    <t>List of unsecured Financial Creditors belonging to any class of creditors</t>
  </si>
  <si>
    <t>List of Secured Finanncial Creditors (other than financial creditors belonging to any class of creditors)</t>
  </si>
  <si>
    <t>S. No</t>
  </si>
  <si>
    <t>Amt of Claim Admitted*</t>
  </si>
  <si>
    <t>Prudent ARC Limited (Assignor : Aerion Finserve)</t>
  </si>
  <si>
    <t>Loan</t>
  </si>
  <si>
    <t>Yes</t>
  </si>
  <si>
    <t>No</t>
  </si>
  <si>
    <t>Prudent ARC Limited (Assignor:Omkara ARC)</t>
  </si>
  <si>
    <t>Central Bank of India</t>
  </si>
  <si>
    <t>ARCIL (Assignor: Union Bank of India)</t>
  </si>
  <si>
    <t>ARCIL (Assignor: Indian Overseas Bank)</t>
  </si>
  <si>
    <t>Notes:</t>
  </si>
  <si>
    <t>List of Operational Creditors (Authorised Representative of Workman and Employee)</t>
  </si>
  <si>
    <t>Cheena Sharma
(Authorised representative of the workmen / employees)</t>
  </si>
  <si>
    <t>List of Operational creditors (Government Dues)</t>
  </si>
  <si>
    <t>List of Operational creditors (Workmen)</t>
  </si>
  <si>
    <t>Name of Authorised representative, if any</t>
  </si>
  <si>
    <t>Name of Work man</t>
  </si>
  <si>
    <t>% Voting Share in CoC, if applicable</t>
  </si>
  <si>
    <t>List of Operational creditors (Other than workmen and Employees and Government dues)</t>
  </si>
  <si>
    <t xml:space="preserve">Remarks, if any
</t>
  </si>
  <si>
    <t>Amount covered by Security Interest</t>
  </si>
  <si>
    <t>List of Other creditors, if any, (other than financial creditors and operational creditors)</t>
  </si>
  <si>
    <t>Employee/Workmen dues from 01-10-25 to 15-10-25</t>
  </si>
  <si>
    <t>1. Amounts admitted have been verified basis information available with the IRP/ RP and may be undergo a change in case any additional information is received .</t>
  </si>
  <si>
    <t>2.The amount admitted may undergo change on account of adjustment in respect of transaction made, if any during the CIRP</t>
  </si>
  <si>
    <t>3. Amounts under verification are on account of information or clarifications or documents yet to be received.</t>
  </si>
  <si>
    <t>Prudent ARC Limited</t>
  </si>
  <si>
    <t>Asset Reconstruction Company (India) Limited (ARCIL)</t>
  </si>
  <si>
    <t>1. Amounts admitted have been verified basis information available with the IRP/ RP and might undergo a change in case any additional information is received .</t>
  </si>
  <si>
    <t>Unsecured Financial creditors (other than financial creditors belonging to any class of creditors)</t>
  </si>
  <si>
    <t>A-3</t>
  </si>
  <si>
    <t>A-6</t>
  </si>
  <si>
    <t>A3 '!A1</t>
  </si>
  <si>
    <t>A6'!A1</t>
  </si>
  <si>
    <t>A-8</t>
  </si>
  <si>
    <t>A8'!A1</t>
  </si>
  <si>
    <t>Viraya Steels Private Limited</t>
  </si>
  <si>
    <t>ACCIL Hospitality Private Limited</t>
  </si>
  <si>
    <t>ACCIL Steel Processors Private Limited</t>
  </si>
  <si>
    <t>Shabnam Qureshi</t>
  </si>
  <si>
    <t>Tirupati Trading Company</t>
  </si>
  <si>
    <t>Global Computech</t>
  </si>
  <si>
    <t>Shree Shyam Texfab</t>
  </si>
  <si>
    <t>Smart Consultancy (Murad Mohammad)</t>
  </si>
  <si>
    <t>Balaji Enterprises</t>
  </si>
  <si>
    <t>Elementia Wellness Private Limited (Tattvaspa)</t>
  </si>
  <si>
    <t>Chandra International</t>
  </si>
  <si>
    <t>Lexical Systems</t>
  </si>
  <si>
    <t>Rajasthan Pest Control Services Private Limited</t>
  </si>
  <si>
    <t>O/s dues for the goods/services provided</t>
  </si>
  <si>
    <t>A-4</t>
  </si>
  <si>
    <t>A4 '!A1</t>
  </si>
  <si>
    <t xml:space="preserve">Secured Financial Creditors (SFCs) </t>
  </si>
  <si>
    <t>3 </t>
  </si>
  <si>
    <t>ARCIL</t>
  </si>
  <si>
    <t>Prudent ARC</t>
  </si>
  <si>
    <t>Central BOI</t>
  </si>
  <si>
    <t>Unsecured Financial Creditors (SFCs)</t>
  </si>
  <si>
    <t>Operational Creditors (OCs)</t>
  </si>
  <si>
    <t xml:space="preserve">Ms. Cheena Sharma - AR of Employees &amp; Workmen </t>
  </si>
  <si>
    <t>OC – Other than emp. &amp; workmen</t>
  </si>
  <si>
    <t>Total (1) + (2)</t>
  </si>
  <si>
    <t>858. 90</t>
  </si>
  <si>
    <t>Gupta Gift &amp; stationers</t>
  </si>
  <si>
    <t>GN Envirotech Solutions</t>
  </si>
  <si>
    <t>Gupta Diagnostic center</t>
  </si>
  <si>
    <t>SAAN</t>
  </si>
  <si>
    <t>National Industreis Jaipur</t>
  </si>
  <si>
    <t>MRL LUBRICANTS INDIA LTD.</t>
  </si>
  <si>
    <t>Coffeeday Global Ltd</t>
  </si>
  <si>
    <t>Aroma Amenities</t>
  </si>
  <si>
    <t>Biloniya Enterprises</t>
  </si>
  <si>
    <t>Dharmendra Tailor</t>
  </si>
  <si>
    <t>KL Enterprises</t>
  </si>
  <si>
    <t>Metro Cash &amp; Carry</t>
  </si>
  <si>
    <t>Kwality Traders Tea Leaf</t>
  </si>
  <si>
    <t>Man Singh Sirowa</t>
  </si>
  <si>
    <t>NCH India Private Limited</t>
  </si>
  <si>
    <t>Diya Kumari</t>
  </si>
  <si>
    <t>Padmanabh Singh</t>
  </si>
  <si>
    <t>Padmini Devi</t>
  </si>
  <si>
    <t>Ashoka Shoes</t>
  </si>
  <si>
    <t>Laxmi Sweet Caterers</t>
  </si>
  <si>
    <t>HMS Services</t>
  </si>
  <si>
    <t>Vinod Singhal &amp; Co</t>
  </si>
  <si>
    <t>Shah Screen House</t>
  </si>
  <si>
    <t>IHG</t>
  </si>
  <si>
    <t>Rambagh Service Station</t>
  </si>
  <si>
    <t>Refeteke Trading</t>
  </si>
  <si>
    <t>Raju Icecream</t>
  </si>
  <si>
    <t>TR Morning Star India</t>
  </si>
  <si>
    <t>Rais Ahmed</t>
  </si>
  <si>
    <t>EPFO</t>
  </si>
  <si>
    <t>Employees Provident Fund</t>
  </si>
  <si>
    <t>Quick Clean Pvt Ltd</t>
  </si>
  <si>
    <t xml:space="preserve">
Rajendra and Ursula Joshi Food Industries Private Limited (RUFIL) c/o Ritesh Mathur </t>
  </si>
  <si>
    <t>Ankit Soni (Black Spades Hospiyality)</t>
  </si>
  <si>
    <t>Sarvesh Jain Advocate</t>
  </si>
  <si>
    <t>Namokar Enterprises</t>
  </si>
  <si>
    <t>Shubham Enterprises</t>
  </si>
  <si>
    <t>Choudhary Water</t>
  </si>
  <si>
    <t>Jain Shailesh &amp; Co</t>
  </si>
  <si>
    <t>Nobilitas Ventures</t>
  </si>
  <si>
    <t>Saurabh Agarwal &amp; Co</t>
  </si>
  <si>
    <t>3D International</t>
  </si>
  <si>
    <t xml:space="preserve">Alif Management </t>
  </si>
  <si>
    <t>Mitsubhishi Elevator</t>
  </si>
  <si>
    <t>Sanjeev Textiles</t>
  </si>
  <si>
    <t>Holiday INN Agra MG Road</t>
  </si>
  <si>
    <t>Shree Ram Flowers c/o Nikhil Saini</t>
  </si>
  <si>
    <t>Tiny Roots</t>
  </si>
  <si>
    <t>Pavan Mahto</t>
  </si>
  <si>
    <t>Omega Tent</t>
  </si>
  <si>
    <t>Manish Patolia c/o Manan Jain</t>
  </si>
  <si>
    <t>Mahar Interiors</t>
  </si>
  <si>
    <t>Vijay Agencies</t>
  </si>
  <si>
    <t>Ram swaroop redheshyam</t>
  </si>
  <si>
    <t>JLL</t>
  </si>
  <si>
    <t>Jakson Industries India Pvt Ltd</t>
  </si>
  <si>
    <t>Admitted</t>
  </si>
  <si>
    <t>Prerna Singh</t>
  </si>
  <si>
    <t>Rakesh Kumar</t>
  </si>
  <si>
    <t>Advent Aircon</t>
  </si>
  <si>
    <t>Shri Krishna Trading Corporation</t>
  </si>
  <si>
    <t>Kankariya Gas service*</t>
  </si>
  <si>
    <t>Team inspire Business Solution Private Limited*</t>
  </si>
  <si>
    <t>Vyom Food craft*</t>
  </si>
  <si>
    <t>Sygnia Brandworks LLP*</t>
  </si>
  <si>
    <t>Giftology*</t>
  </si>
  <si>
    <t>Intercontinental Unit of DS Jaipur*</t>
  </si>
  <si>
    <t xml:space="preserve"> *The said claims have been received post issuance of the RFRP on February 16th, 2026</t>
  </si>
  <si>
    <t>CGST*</t>
  </si>
  <si>
    <t>*The said claims have been received post issuance of the RFRP on February 16th, 2026</t>
  </si>
  <si>
    <t>GST</t>
  </si>
  <si>
    <t>Khanchand and Company</t>
  </si>
  <si>
    <t>MBM Enterprises*</t>
  </si>
  <si>
    <t>Disha Enterprises*</t>
  </si>
  <si>
    <t>Kalindi Advertising*</t>
  </si>
  <si>
    <t>Shubham Electricals*</t>
  </si>
  <si>
    <t>RPD Water care solutions*</t>
  </si>
  <si>
    <t>URSS TECHSERVICES*</t>
  </si>
  <si>
    <t>SIM Printers &amp; Computers*</t>
  </si>
  <si>
    <t>SHOPPERS paradise*</t>
  </si>
  <si>
    <t>Sunny Vijay*</t>
  </si>
  <si>
    <t>Kamal Sales &amp; Service *</t>
  </si>
  <si>
    <t>Satwik services private limited*</t>
  </si>
  <si>
    <t>Janwai Engineering And Solutions*</t>
  </si>
  <si>
    <t>Gopal Traders*</t>
  </si>
  <si>
    <t>Shiva Coal and Disposal Suppliers*</t>
  </si>
  <si>
    <t>Paul Enterprises*</t>
  </si>
  <si>
    <t>Naymal Realtors Private Limited</t>
  </si>
  <si>
    <t>Rebecca International Private Limited</t>
  </si>
  <si>
    <t>Rhone Associates Private Limited</t>
  </si>
  <si>
    <t>Shivij Infrastructure and projects private limited</t>
  </si>
  <si>
    <t>A-9</t>
  </si>
  <si>
    <t>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</si>
</sst>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_ * #,##0.0_ ;_ * \-#,##0.0_ ;_ * &quot;-&quot;??_ ;_ @_ "/>
    <numFmt numFmtId="168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EYInterstate Light"/>
    </font>
    <font>
      <b/>
      <sz val="10"/>
      <color theme="1"/>
      <name val="EYInterstate Light"/>
    </font>
    <font>
      <u/>
      <sz val="11"/>
      <color theme="10"/>
      <name val="Calibri"/>
      <family val="2"/>
      <scheme val="minor"/>
    </font>
    <font>
      <b/>
      <i/>
      <sz val="10"/>
      <color theme="1"/>
      <name val="EYInterstate Light"/>
    </font>
    <font>
      <sz val="8"/>
      <name val="Calibri"/>
      <family val="2"/>
      <scheme val="minor"/>
    </font>
    <font>
      <sz val="8"/>
      <color theme="1"/>
      <name val="EYInterstate Light"/>
    </font>
    <font>
      <sz val="8"/>
      <color theme="1" tint="4.9989318521683403E-2"/>
      <name val="EYInterstate Light"/>
    </font>
    <font>
      <b/>
      <sz val="10"/>
      <color rgb="FF000000"/>
      <name val="EYInterstate Light"/>
    </font>
    <font>
      <sz val="10"/>
      <color rgb="FF000000"/>
      <name val="EYInterstate Light"/>
    </font>
    <font>
      <sz val="10"/>
      <name val="EYInterstate Light"/>
    </font>
    <font>
      <sz val="13"/>
      <color rgb="FF2E2E38"/>
      <name val="EYInterstate Light"/>
    </font>
    <font>
      <b/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8"/>
      <name val="Arial"/>
      <family val="2"/>
    </font>
    <font>
      <b/>
      <sz val="13"/>
      <color rgb="FF000000"/>
      <name val="EYInterstate Light"/>
    </font>
    <font>
      <sz val="13"/>
      <color rgb="FF00000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F2F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</cellStyleXfs>
  <cellXfs count="297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vertical="top"/>
    </xf>
    <xf numFmtId="165" fontId="4" fillId="0" borderId="0" xfId="7" applyNumberFormat="1" applyFont="1" applyFill="1" applyAlignment="1">
      <alignment vertical="center"/>
    </xf>
    <xf numFmtId="165" fontId="4" fillId="0" borderId="0" xfId="7" applyNumberFormat="1" applyFont="1" applyFill="1" applyAlignment="1">
      <alignment horizontal="center" vertical="center"/>
    </xf>
    <xf numFmtId="165" fontId="5" fillId="0" borderId="0" xfId="7" applyNumberFormat="1" applyFont="1" applyFill="1" applyBorder="1" applyAlignment="1">
      <alignment vertical="center" wrapText="1"/>
    </xf>
    <xf numFmtId="165" fontId="5" fillId="0" borderId="9" xfId="7" applyNumberFormat="1" applyFont="1" applyFill="1" applyBorder="1" applyAlignment="1">
      <alignment vertical="center" wrapText="1"/>
    </xf>
    <xf numFmtId="165" fontId="4" fillId="0" borderId="11" xfId="7" applyNumberFormat="1" applyFont="1" applyFill="1" applyBorder="1" applyAlignment="1">
      <alignment horizontal="center" vertical="center" wrapText="1"/>
    </xf>
    <xf numFmtId="165" fontId="5" fillId="0" borderId="9" xfId="7" applyNumberFormat="1" applyFont="1" applyFill="1" applyBorder="1" applyAlignment="1">
      <alignment horizontal="left" vertical="center" wrapText="1"/>
    </xf>
    <xf numFmtId="165" fontId="5" fillId="0" borderId="0" xfId="7" applyNumberFormat="1" applyFont="1" applyFill="1" applyAlignment="1">
      <alignment vertical="center"/>
    </xf>
    <xf numFmtId="165" fontId="4" fillId="0" borderId="0" xfId="7" applyNumberFormat="1" applyFont="1" applyFill="1" applyAlignment="1">
      <alignment horizontal="left" vertical="center"/>
    </xf>
    <xf numFmtId="165" fontId="5" fillId="0" borderId="0" xfId="7" applyNumberFormat="1" applyFont="1" applyFill="1" applyAlignment="1">
      <alignment horizontal="center" vertical="center"/>
    </xf>
    <xf numFmtId="165" fontId="5" fillId="0" borderId="0" xfId="7" applyNumberFormat="1" applyFont="1" applyFill="1" applyBorder="1" applyAlignment="1">
      <alignment horizontal="center" vertical="center"/>
    </xf>
    <xf numFmtId="165" fontId="4" fillId="0" borderId="0" xfId="7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14" fontId="4" fillId="0" borderId="1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165" fontId="4" fillId="0" borderId="0" xfId="1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5" fillId="0" borderId="0" xfId="0" applyFont="1" applyAlignment="1">
      <alignment vertical="top"/>
    </xf>
    <xf numFmtId="0" fontId="4" fillId="0" borderId="0" xfId="0" quotePrefix="1" applyFont="1" applyAlignment="1">
      <alignment vertical="top"/>
    </xf>
    <xf numFmtId="165" fontId="4" fillId="0" borderId="0" xfId="1" applyNumberFormat="1" applyFont="1" applyBorder="1" applyAlignment="1">
      <alignment horizontal="center" vertical="top"/>
    </xf>
    <xf numFmtId="165" fontId="5" fillId="3" borderId="25" xfId="1" applyNumberFormat="1" applyFont="1" applyFill="1" applyBorder="1" applyAlignment="1">
      <alignment horizontal="center" vertical="center"/>
    </xf>
    <xf numFmtId="165" fontId="4" fillId="0" borderId="6" xfId="1" applyNumberFormat="1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14" fontId="4" fillId="0" borderId="18" xfId="0" applyNumberFormat="1" applyFont="1" applyBorder="1" applyAlignment="1">
      <alignment horizontal="center" vertical="center"/>
    </xf>
    <xf numFmtId="165" fontId="4" fillId="0" borderId="18" xfId="1" applyNumberFormat="1" applyFont="1" applyBorder="1" applyAlignment="1">
      <alignment horizontal="center" vertical="center"/>
    </xf>
    <xf numFmtId="0" fontId="4" fillId="0" borderId="18" xfId="1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10" fontId="4" fillId="0" borderId="18" xfId="2" applyNumberFormat="1" applyFont="1" applyBorder="1" applyAlignment="1">
      <alignment horizontal="center" vertical="center"/>
    </xf>
    <xf numFmtId="43" fontId="4" fillId="0" borderId="18" xfId="1" applyFont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vertical="center"/>
    </xf>
    <xf numFmtId="0" fontId="5" fillId="3" borderId="22" xfId="0" applyFont="1" applyFill="1" applyBorder="1" applyAlignment="1">
      <alignment horizontal="center" vertical="center"/>
    </xf>
    <xf numFmtId="165" fontId="5" fillId="3" borderId="22" xfId="1" applyNumberFormat="1" applyFont="1" applyFill="1" applyBorder="1" applyAlignment="1">
      <alignment horizontal="center" vertical="center"/>
    </xf>
    <xf numFmtId="0" fontId="5" fillId="3" borderId="22" xfId="1" applyNumberFormat="1" applyFont="1" applyFill="1" applyBorder="1" applyAlignment="1">
      <alignment horizontal="center" vertical="center"/>
    </xf>
    <xf numFmtId="9" fontId="5" fillId="3" borderId="22" xfId="2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43" fontId="5" fillId="3" borderId="22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/>
    </xf>
    <xf numFmtId="165" fontId="4" fillId="0" borderId="7" xfId="1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165" fontId="4" fillId="0" borderId="6" xfId="1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5" xfId="1" applyNumberFormat="1" applyFont="1" applyFill="1" applyBorder="1" applyAlignment="1">
      <alignment horizontal="center" vertical="center"/>
    </xf>
    <xf numFmtId="43" fontId="5" fillId="3" borderId="25" xfId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165" fontId="5" fillId="3" borderId="22" xfId="1" applyNumberFormat="1" applyFont="1" applyFill="1" applyBorder="1" applyAlignment="1">
      <alignment horizontal="center" vertical="center" wrapText="1"/>
    </xf>
    <xf numFmtId="165" fontId="5" fillId="3" borderId="16" xfId="1" applyNumberFormat="1" applyFont="1" applyFill="1" applyBorder="1" applyAlignment="1">
      <alignment horizontal="center" vertical="center"/>
    </xf>
    <xf numFmtId="165" fontId="5" fillId="3" borderId="23" xfId="1" applyNumberFormat="1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top"/>
    </xf>
    <xf numFmtId="0" fontId="4" fillId="0" borderId="1" xfId="0" applyFont="1" applyBorder="1" applyAlignment="1">
      <alignment vertical="top" wrapText="1"/>
    </xf>
    <xf numFmtId="0" fontId="4" fillId="0" borderId="1" xfId="1" applyNumberFormat="1" applyFont="1" applyFill="1" applyBorder="1" applyAlignment="1">
      <alignment horizontal="center" vertical="center"/>
    </xf>
    <xf numFmtId="165" fontId="6" fillId="0" borderId="3" xfId="8" quotePrefix="1" applyNumberForma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7" applyNumberFormat="1" applyFont="1" applyFill="1" applyAlignment="1">
      <alignment vertical="top"/>
    </xf>
    <xf numFmtId="14" fontId="4" fillId="4" borderId="6" xfId="0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0" fontId="4" fillId="0" borderId="0" xfId="2" applyNumberFormat="1" applyFont="1" applyBorder="1" applyAlignment="1">
      <alignment horizontal="center" vertical="top"/>
    </xf>
    <xf numFmtId="43" fontId="4" fillId="0" borderId="0" xfId="1" applyFont="1" applyAlignment="1">
      <alignment vertical="center"/>
    </xf>
    <xf numFmtId="43" fontId="4" fillId="0" borderId="0" xfId="1" applyFont="1" applyAlignment="1">
      <alignment horizontal="center" vertical="top"/>
    </xf>
    <xf numFmtId="0" fontId="4" fillId="0" borderId="0" xfId="0" applyFont="1" applyAlignment="1">
      <alignment horizontal="left" vertical="center"/>
    </xf>
    <xf numFmtId="166" fontId="4" fillId="0" borderId="0" xfId="2" applyNumberFormat="1" applyFont="1" applyAlignment="1">
      <alignment horizontal="center" vertical="top"/>
    </xf>
    <xf numFmtId="10" fontId="4" fillId="0" borderId="0" xfId="2" applyNumberFormat="1" applyFont="1" applyAlignment="1">
      <alignment horizontal="center" vertical="top"/>
    </xf>
    <xf numFmtId="165" fontId="4" fillId="0" borderId="0" xfId="0" applyNumberFormat="1" applyFont="1" applyAlignment="1">
      <alignment vertical="top"/>
    </xf>
    <xf numFmtId="43" fontId="4" fillId="0" borderId="0" xfId="0" applyNumberFormat="1" applyFont="1" applyAlignment="1">
      <alignment vertical="top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/>
    </xf>
    <xf numFmtId="0" fontId="9" fillId="0" borderId="6" xfId="9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10" fontId="0" fillId="0" borderId="6" xfId="2" applyNumberFormat="1" applyFont="1" applyBorder="1"/>
    <xf numFmtId="165" fontId="9" fillId="0" borderId="1" xfId="1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1" applyNumberFormat="1" applyFont="1" applyFill="1" applyBorder="1" applyAlignment="1">
      <alignment horizontal="center" vertical="center"/>
    </xf>
    <xf numFmtId="43" fontId="5" fillId="3" borderId="1" xfId="1" applyFont="1" applyFill="1" applyBorder="1" applyAlignment="1">
      <alignment horizontal="center" vertical="center"/>
    </xf>
    <xf numFmtId="10" fontId="5" fillId="3" borderId="1" xfId="2" applyNumberFormat="1" applyFont="1" applyFill="1" applyBorder="1" applyAlignment="1">
      <alignment horizontal="center" vertical="center"/>
    </xf>
    <xf numFmtId="10" fontId="5" fillId="3" borderId="1" xfId="0" applyNumberFormat="1" applyFont="1" applyFill="1" applyBorder="1" applyAlignment="1">
      <alignment horizontal="center" vertical="center"/>
    </xf>
    <xf numFmtId="15" fontId="4" fillId="0" borderId="10" xfId="0" applyNumberFormat="1" applyFont="1" applyBorder="1" applyAlignment="1">
      <alignment horizontal="center" vertical="center" wrapText="1"/>
    </xf>
    <xf numFmtId="15" fontId="4" fillId="0" borderId="12" xfId="0" applyNumberFormat="1" applyFont="1" applyBorder="1" applyAlignment="1">
      <alignment horizontal="center" vertical="center" wrapText="1"/>
    </xf>
    <xf numFmtId="15" fontId="4" fillId="0" borderId="11" xfId="7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top"/>
    </xf>
    <xf numFmtId="0" fontId="5" fillId="0" borderId="13" xfId="0" applyFont="1" applyBorder="1" applyAlignment="1">
      <alignment vertical="top"/>
    </xf>
    <xf numFmtId="165" fontId="5" fillId="0" borderId="13" xfId="1" applyNumberFormat="1" applyFont="1" applyBorder="1" applyAlignment="1">
      <alignment horizontal="center" vertical="top"/>
    </xf>
    <xf numFmtId="165" fontId="5" fillId="0" borderId="13" xfId="1" applyNumberFormat="1" applyFont="1" applyBorder="1" applyAlignment="1">
      <alignment horizontal="center" vertical="top" wrapText="1"/>
    </xf>
    <xf numFmtId="165" fontId="5" fillId="0" borderId="28" xfId="1" applyNumberFormat="1" applyFont="1" applyBorder="1" applyAlignment="1">
      <alignment horizontal="center" vertical="top"/>
    </xf>
    <xf numFmtId="165" fontId="5" fillId="0" borderId="42" xfId="1" applyNumberFormat="1" applyFont="1" applyBorder="1" applyAlignment="1">
      <alignment horizontal="center" vertical="top"/>
    </xf>
    <xf numFmtId="0" fontId="4" fillId="0" borderId="0" xfId="7" applyNumberFormat="1" applyFont="1" applyFill="1" applyAlignment="1">
      <alignment vertical="top" wrapText="1"/>
    </xf>
    <xf numFmtId="0" fontId="4" fillId="0" borderId="0" xfId="7" applyNumberFormat="1" applyFont="1" applyFill="1" applyBorder="1" applyAlignment="1">
      <alignment vertical="top" wrapText="1"/>
    </xf>
    <xf numFmtId="165" fontId="4" fillId="0" borderId="2" xfId="1" applyNumberFormat="1" applyFont="1" applyFill="1" applyBorder="1" applyAlignment="1">
      <alignment horizontal="center" vertical="center"/>
    </xf>
    <xf numFmtId="166" fontId="5" fillId="3" borderId="25" xfId="2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4" fillId="0" borderId="0" xfId="1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top"/>
    </xf>
    <xf numFmtId="0" fontId="4" fillId="0" borderId="0" xfId="0" applyFont="1" applyAlignment="1">
      <alignment horizontal="left" indent="2"/>
    </xf>
    <xf numFmtId="0" fontId="4" fillId="4" borderId="43" xfId="0" applyFont="1" applyFill="1" applyBorder="1" applyAlignment="1">
      <alignment vertical="center"/>
    </xf>
    <xf numFmtId="43" fontId="4" fillId="0" borderId="0" xfId="0" applyNumberFormat="1" applyFont="1"/>
    <xf numFmtId="0" fontId="4" fillId="4" borderId="0" xfId="0" applyFont="1" applyFill="1" applyAlignment="1">
      <alignment vertical="center"/>
    </xf>
    <xf numFmtId="0" fontId="4" fillId="0" borderId="0" xfId="0" applyFont="1"/>
    <xf numFmtId="0" fontId="13" fillId="0" borderId="0" xfId="0" applyFont="1" applyAlignment="1">
      <alignment vertical="top"/>
    </xf>
    <xf numFmtId="43" fontId="4" fillId="0" borderId="0" xfId="1" applyFont="1" applyFill="1" applyBorder="1"/>
    <xf numFmtId="43" fontId="4" fillId="0" borderId="0" xfId="1" applyFont="1" applyBorder="1"/>
    <xf numFmtId="0" fontId="13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43" fontId="4" fillId="0" borderId="0" xfId="1" applyFont="1" applyFill="1" applyBorder="1" applyAlignment="1">
      <alignment wrapText="1"/>
    </xf>
    <xf numFmtId="165" fontId="5" fillId="2" borderId="2" xfId="7" applyNumberFormat="1" applyFont="1" applyFill="1" applyBorder="1" applyAlignment="1">
      <alignment horizontal="center" vertical="center" wrapText="1"/>
    </xf>
    <xf numFmtId="165" fontId="5" fillId="2" borderId="46" xfId="7" applyNumberFormat="1" applyFont="1" applyFill="1" applyBorder="1" applyAlignment="1">
      <alignment horizontal="center" vertical="center"/>
    </xf>
    <xf numFmtId="165" fontId="5" fillId="2" borderId="2" xfId="7" applyNumberFormat="1" applyFont="1" applyFill="1" applyBorder="1" applyAlignment="1">
      <alignment horizontal="center" vertical="center"/>
    </xf>
    <xf numFmtId="165" fontId="5" fillId="2" borderId="2" xfId="7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wrapText="1" readingOrder="1"/>
    </xf>
    <xf numFmtId="43" fontId="4" fillId="0" borderId="0" xfId="1" applyFont="1" applyFill="1" applyBorder="1" applyAlignment="1">
      <alignment horizontal="center" vertical="center"/>
    </xf>
    <xf numFmtId="0" fontId="5" fillId="3" borderId="33" xfId="1" applyNumberFormat="1" applyFont="1" applyFill="1" applyBorder="1" applyAlignment="1">
      <alignment horizontal="center"/>
    </xf>
    <xf numFmtId="0" fontId="4" fillId="0" borderId="48" xfId="0" applyFont="1" applyBorder="1" applyAlignment="1">
      <alignment horizontal="center" vertical="top"/>
    </xf>
    <xf numFmtId="0" fontId="4" fillId="0" borderId="2" xfId="0" applyFont="1" applyBorder="1" applyAlignment="1">
      <alignment vertical="top" wrapText="1"/>
    </xf>
    <xf numFmtId="0" fontId="5" fillId="3" borderId="33" xfId="1" applyNumberFormat="1" applyFont="1" applyFill="1" applyBorder="1" applyAlignment="1">
      <alignment horizontal="center" vertical="center"/>
    </xf>
    <xf numFmtId="165" fontId="5" fillId="3" borderId="23" xfId="1" applyNumberFormat="1" applyFont="1" applyFill="1" applyBorder="1" applyAlignment="1">
      <alignment horizontal="center" vertical="top"/>
    </xf>
    <xf numFmtId="0" fontId="4" fillId="5" borderId="1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14" fontId="4" fillId="5" borderId="1" xfId="0" applyNumberFormat="1" applyFont="1" applyFill="1" applyBorder="1" applyAlignment="1">
      <alignment horizontal="center" vertical="center"/>
    </xf>
    <xf numFmtId="165" fontId="4" fillId="5" borderId="1" xfId="1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1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0" fontId="4" fillId="5" borderId="1" xfId="2" applyNumberFormat="1" applyFont="1" applyFill="1" applyBorder="1" applyAlignment="1">
      <alignment horizontal="center" vertical="center"/>
    </xf>
    <xf numFmtId="43" fontId="4" fillId="5" borderId="1" xfId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165" fontId="4" fillId="5" borderId="1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0" fontId="4" fillId="0" borderId="1" xfId="2" applyNumberFormat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165" fontId="6" fillId="0" borderId="1" xfId="8" quotePrefix="1" applyNumberFormat="1" applyFill="1" applyBorder="1" applyAlignment="1">
      <alignment horizontal="center" vertical="center"/>
    </xf>
    <xf numFmtId="43" fontId="4" fillId="0" borderId="0" xfId="0" applyNumberFormat="1" applyFont="1" applyAlignment="1">
      <alignment vertical="center"/>
    </xf>
    <xf numFmtId="16" fontId="4" fillId="0" borderId="0" xfId="0" applyNumberFormat="1" applyFont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165" fontId="15" fillId="0" borderId="3" xfId="8" quotePrefix="1" applyNumberFormat="1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5" fontId="4" fillId="0" borderId="1" xfId="7" applyNumberFormat="1" applyFont="1" applyFill="1" applyBorder="1" applyAlignment="1">
      <alignment horizontal="center" vertical="center"/>
    </xf>
    <xf numFmtId="165" fontId="4" fillId="0" borderId="1" xfId="7" applyNumberFormat="1" applyFont="1" applyFill="1" applyBorder="1" applyAlignment="1">
      <alignment horizontal="left" vertical="center" wrapText="1"/>
    </xf>
    <xf numFmtId="165" fontId="4" fillId="0" borderId="1" xfId="7" applyNumberFormat="1" applyFont="1" applyFill="1" applyBorder="1" applyAlignment="1">
      <alignment horizontal="right" vertical="center"/>
    </xf>
    <xf numFmtId="15" fontId="0" fillId="0" borderId="1" xfId="0" applyNumberFormat="1" applyBorder="1" applyAlignment="1">
      <alignment wrapText="1"/>
    </xf>
    <xf numFmtId="168" fontId="17" fillId="0" borderId="1" xfId="1" applyNumberFormat="1" applyFont="1" applyFill="1" applyBorder="1" applyAlignment="1">
      <alignment wrapText="1"/>
    </xf>
    <xf numFmtId="168" fontId="16" fillId="0" borderId="1" xfId="1" applyNumberFormat="1" applyFont="1" applyFill="1" applyBorder="1" applyAlignment="1">
      <alignment wrapText="1"/>
    </xf>
    <xf numFmtId="165" fontId="5" fillId="0" borderId="0" xfId="7" applyNumberFormat="1" applyFont="1" applyFill="1" applyBorder="1" applyAlignment="1">
      <alignment vertical="center"/>
    </xf>
    <xf numFmtId="165" fontId="4" fillId="0" borderId="0" xfId="7" applyNumberFormat="1" applyFont="1" applyFill="1" applyBorder="1" applyAlignment="1">
      <alignment vertical="center"/>
    </xf>
    <xf numFmtId="165" fontId="5" fillId="0" borderId="7" xfId="1" applyNumberFormat="1" applyFont="1" applyFill="1" applyBorder="1" applyAlignment="1">
      <alignment horizontal="center" vertical="center"/>
    </xf>
    <xf numFmtId="167" fontId="4" fillId="0" borderId="0" xfId="1" applyNumberFormat="1" applyFont="1" applyBorder="1" applyAlignment="1">
      <alignment horizontal="center" vertical="top"/>
    </xf>
    <xf numFmtId="0" fontId="19" fillId="6" borderId="49" xfId="0" applyFont="1" applyFill="1" applyBorder="1" applyAlignment="1">
      <alignment horizontal="right" vertical="center" wrapText="1" readingOrder="1"/>
    </xf>
    <xf numFmtId="0" fontId="20" fillId="0" borderId="49" xfId="0" applyFont="1" applyBorder="1" applyAlignment="1">
      <alignment horizontal="right" vertical="center" wrapText="1" readingOrder="1"/>
    </xf>
    <xf numFmtId="0" fontId="19" fillId="6" borderId="49" xfId="0" applyFont="1" applyFill="1" applyBorder="1" applyAlignment="1">
      <alignment horizontal="right" vertical="top" wrapText="1" readingOrder="1"/>
    </xf>
    <xf numFmtId="0" fontId="19" fillId="6" borderId="49" xfId="0" applyFont="1" applyFill="1" applyBorder="1" applyAlignment="1">
      <alignment horizontal="left" vertical="center" readingOrder="1"/>
    </xf>
    <xf numFmtId="0" fontId="19" fillId="6" borderId="49" xfId="0" applyFont="1" applyFill="1" applyBorder="1" applyAlignment="1">
      <alignment horizontal="center" vertical="center" readingOrder="1"/>
    </xf>
    <xf numFmtId="0" fontId="20" fillId="0" borderId="49" xfId="0" applyFont="1" applyBorder="1" applyAlignment="1">
      <alignment horizontal="left" vertical="center" readingOrder="1"/>
    </xf>
    <xf numFmtId="0" fontId="18" fillId="0" borderId="49" xfId="0" applyFont="1" applyBorder="1" applyAlignment="1">
      <alignment horizontal="center" vertical="center"/>
    </xf>
    <xf numFmtId="0" fontId="19" fillId="6" borderId="50" xfId="0" applyFont="1" applyFill="1" applyBorder="1" applyAlignment="1">
      <alignment horizontal="left" vertical="center" readingOrder="1"/>
    </xf>
    <xf numFmtId="0" fontId="19" fillId="6" borderId="49" xfId="0" applyFont="1" applyFill="1" applyBorder="1" applyAlignment="1">
      <alignment horizontal="left" vertical="top" readingOrder="1"/>
    </xf>
    <xf numFmtId="0" fontId="19" fillId="6" borderId="49" xfId="0" applyFont="1" applyFill="1" applyBorder="1" applyAlignment="1">
      <alignment horizontal="center" vertical="top" readingOrder="1"/>
    </xf>
    <xf numFmtId="0" fontId="19" fillId="6" borderId="50" xfId="0" applyFont="1" applyFill="1" applyBorder="1" applyAlignment="1">
      <alignment vertical="center" readingOrder="1"/>
    </xf>
    <xf numFmtId="165" fontId="5" fillId="2" borderId="1" xfId="7" applyNumberFormat="1" applyFont="1" applyFill="1" applyBorder="1" applyAlignment="1">
      <alignment horizontal="center" vertical="center"/>
    </xf>
    <xf numFmtId="165" fontId="5" fillId="2" borderId="1" xfId="7" applyNumberFormat="1" applyFont="1" applyFill="1" applyBorder="1" applyAlignment="1">
      <alignment horizontal="center" vertical="center" wrapText="1"/>
    </xf>
    <xf numFmtId="165" fontId="5" fillId="2" borderId="1" xfId="7" applyNumberFormat="1" applyFont="1" applyFill="1" applyBorder="1" applyAlignment="1">
      <alignment horizontal="left" vertical="center" wrapText="1"/>
    </xf>
    <xf numFmtId="0" fontId="4" fillId="0" borderId="51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1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3" fontId="4" fillId="0" borderId="6" xfId="1" applyFont="1" applyFill="1" applyBorder="1" applyAlignment="1">
      <alignment horizontal="center" vertical="center"/>
    </xf>
    <xf numFmtId="164" fontId="4" fillId="0" borderId="0" xfId="0" applyNumberFormat="1" applyFont="1"/>
    <xf numFmtId="15" fontId="1" fillId="0" borderId="1" xfId="0" applyNumberFormat="1" applyFont="1" applyBorder="1" applyAlignment="1">
      <alignment vertical="center"/>
    </xf>
    <xf numFmtId="17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19" fillId="6" borderId="49" xfId="0" applyFont="1" applyFill="1" applyBorder="1" applyAlignment="1">
      <alignment horizontal="center" vertical="center" wrapText="1" readingOrder="1"/>
    </xf>
    <xf numFmtId="0" fontId="20" fillId="0" borderId="49" xfId="0" applyFont="1" applyBorder="1" applyAlignment="1">
      <alignment horizontal="center" vertical="center" wrapText="1" readingOrder="1"/>
    </xf>
    <xf numFmtId="15" fontId="1" fillId="0" borderId="1" xfId="0" applyNumberFormat="1" applyFont="1" applyBorder="1"/>
    <xf numFmtId="165" fontId="16" fillId="0" borderId="1" xfId="7" applyNumberFormat="1" applyFont="1" applyFill="1" applyBorder="1" applyAlignment="1">
      <alignment vertical="center"/>
    </xf>
    <xf numFmtId="168" fontId="16" fillId="0" borderId="1" xfId="1" applyNumberFormat="1" applyFont="1" applyBorder="1" applyAlignment="1"/>
    <xf numFmtId="165" fontId="4" fillId="0" borderId="1" xfId="1" applyNumberFormat="1" applyFont="1" applyFill="1" applyBorder="1" applyAlignment="1">
      <alignment horizontal="right" vertical="center"/>
    </xf>
    <xf numFmtId="165" fontId="5" fillId="0" borderId="1" xfId="1" applyNumberFormat="1" applyFont="1" applyFill="1" applyBorder="1" applyAlignment="1">
      <alignment horizontal="right" vertical="center"/>
    </xf>
    <xf numFmtId="165" fontId="5" fillId="3" borderId="11" xfId="1" applyNumberFormat="1" applyFont="1" applyFill="1" applyBorder="1" applyAlignment="1">
      <alignment horizontal="right" vertical="center"/>
    </xf>
    <xf numFmtId="43" fontId="4" fillId="0" borderId="1" xfId="1" applyFont="1" applyFill="1" applyBorder="1" applyAlignment="1">
      <alignment horizontal="right" vertical="center"/>
    </xf>
    <xf numFmtId="0" fontId="4" fillId="0" borderId="1" xfId="1" applyNumberFormat="1" applyFont="1" applyFill="1" applyBorder="1" applyAlignment="1">
      <alignment horizontal="right" vertical="center"/>
    </xf>
    <xf numFmtId="165" fontId="5" fillId="3" borderId="10" xfId="1" applyNumberFormat="1" applyFont="1" applyFill="1" applyBorder="1" applyAlignment="1">
      <alignment horizontal="right" vertical="center"/>
    </xf>
    <xf numFmtId="0" fontId="4" fillId="0" borderId="48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2" applyNumberFormat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166" fontId="5" fillId="3" borderId="22" xfId="2" applyNumberFormat="1" applyFont="1" applyFill="1" applyBorder="1" applyAlignment="1">
      <alignment horizontal="center" vertical="center"/>
    </xf>
    <xf numFmtId="165" fontId="4" fillId="2" borderId="32" xfId="7" applyNumberFormat="1" applyFont="1" applyFill="1" applyBorder="1" applyAlignment="1">
      <alignment vertical="center"/>
    </xf>
    <xf numFmtId="165" fontId="5" fillId="2" borderId="25" xfId="7" applyNumberFormat="1" applyFont="1" applyFill="1" applyBorder="1" applyAlignment="1">
      <alignment vertical="center"/>
    </xf>
    <xf numFmtId="165" fontId="5" fillId="2" borderId="25" xfId="7" applyNumberFormat="1" applyFont="1" applyFill="1" applyBorder="1" applyAlignment="1">
      <alignment horizontal="center" vertical="center"/>
    </xf>
    <xf numFmtId="165" fontId="5" fillId="2" borderId="26" xfId="7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5" fontId="5" fillId="3" borderId="26" xfId="1" applyNumberFormat="1" applyFont="1" applyFill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right" vertical="center"/>
    </xf>
    <xf numFmtId="10" fontId="4" fillId="0" borderId="1" xfId="2" applyNumberFormat="1" applyFont="1" applyBorder="1" applyAlignment="1">
      <alignment horizontal="center" vertical="center"/>
    </xf>
    <xf numFmtId="165" fontId="4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165" fontId="6" fillId="0" borderId="1" xfId="8" applyNumberFormat="1" applyFill="1" applyBorder="1" applyAlignment="1">
      <alignment horizontal="center" vertical="center"/>
    </xf>
    <xf numFmtId="165" fontId="5" fillId="3" borderId="22" xfId="1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top"/>
    </xf>
    <xf numFmtId="0" fontId="5" fillId="3" borderId="11" xfId="0" applyFont="1" applyFill="1" applyBorder="1" applyAlignment="1">
      <alignment horizontal="center" vertical="top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5" fillId="3" borderId="22" xfId="0" applyFont="1" applyFill="1" applyBorder="1" applyAlignment="1">
      <alignment horizontal="center" vertical="top"/>
    </xf>
    <xf numFmtId="0" fontId="5" fillId="3" borderId="31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165" fontId="5" fillId="2" borderId="1" xfId="7" applyNumberFormat="1" applyFont="1" applyFill="1" applyBorder="1" applyAlignment="1">
      <alignment horizontal="center" vertical="center"/>
    </xf>
    <xf numFmtId="165" fontId="5" fillId="2" borderId="1" xfId="7" applyNumberFormat="1" applyFont="1" applyFill="1" applyBorder="1" applyAlignment="1">
      <alignment horizontal="center" vertical="center" wrapText="1"/>
    </xf>
    <xf numFmtId="165" fontId="4" fillId="0" borderId="9" xfId="7" applyNumberFormat="1" applyFont="1" applyFill="1" applyBorder="1" applyAlignment="1">
      <alignment horizontal="center" vertical="center" wrapText="1"/>
    </xf>
    <xf numFmtId="165" fontId="4" fillId="0" borderId="12" xfId="7" applyNumberFormat="1" applyFont="1" applyFill="1" applyBorder="1" applyAlignment="1">
      <alignment horizontal="center" vertical="center" wrapText="1"/>
    </xf>
    <xf numFmtId="165" fontId="5" fillId="2" borderId="13" xfId="7" applyNumberFormat="1" applyFont="1" applyFill="1" applyBorder="1" applyAlignment="1">
      <alignment horizontal="center" vertical="center" wrapText="1"/>
    </xf>
    <xf numFmtId="165" fontId="5" fillId="2" borderId="2" xfId="7" applyNumberFormat="1" applyFont="1" applyFill="1" applyBorder="1" applyAlignment="1">
      <alignment horizontal="center" vertical="center" wrapText="1"/>
    </xf>
    <xf numFmtId="165" fontId="5" fillId="2" borderId="28" xfId="7" applyNumberFormat="1" applyFont="1" applyFill="1" applyBorder="1" applyAlignment="1">
      <alignment horizontal="center" vertical="center" wrapText="1"/>
    </xf>
    <xf numFmtId="165" fontId="5" fillId="2" borderId="47" xfId="7" applyNumberFormat="1" applyFont="1" applyFill="1" applyBorder="1" applyAlignment="1">
      <alignment horizontal="center" vertical="center" wrapText="1"/>
    </xf>
    <xf numFmtId="165" fontId="5" fillId="2" borderId="35" xfId="7" applyNumberFormat="1" applyFont="1" applyFill="1" applyBorder="1" applyAlignment="1">
      <alignment horizontal="center" vertical="center" wrapText="1"/>
    </xf>
    <xf numFmtId="165" fontId="5" fillId="2" borderId="45" xfId="7" applyNumberFormat="1" applyFont="1" applyFill="1" applyBorder="1" applyAlignment="1">
      <alignment horizontal="center" vertical="center" wrapText="1"/>
    </xf>
    <xf numFmtId="165" fontId="5" fillId="2" borderId="34" xfId="7" applyNumberFormat="1" applyFont="1" applyFill="1" applyBorder="1" applyAlignment="1">
      <alignment horizontal="center" vertical="center"/>
    </xf>
    <xf numFmtId="165" fontId="5" fillId="2" borderId="44" xfId="7" applyNumberFormat="1" applyFont="1" applyFill="1" applyBorder="1" applyAlignment="1">
      <alignment horizontal="center" vertical="center"/>
    </xf>
    <xf numFmtId="165" fontId="5" fillId="2" borderId="35" xfId="7" applyNumberFormat="1" applyFont="1" applyFill="1" applyBorder="1" applyAlignment="1">
      <alignment horizontal="center" vertical="center"/>
    </xf>
    <xf numFmtId="165" fontId="5" fillId="2" borderId="45" xfId="7" applyNumberFormat="1" applyFont="1" applyFill="1" applyBorder="1" applyAlignment="1">
      <alignment horizontal="center" vertical="center"/>
    </xf>
    <xf numFmtId="165" fontId="5" fillId="2" borderId="29" xfId="7" applyNumberFormat="1" applyFont="1" applyFill="1" applyBorder="1" applyAlignment="1">
      <alignment horizontal="center" vertical="center"/>
    </xf>
    <xf numFmtId="165" fontId="5" fillId="2" borderId="13" xfId="7" applyNumberFormat="1" applyFont="1" applyFill="1" applyBorder="1" applyAlignment="1">
      <alignment horizontal="center" vertical="center"/>
    </xf>
  </cellXfs>
  <cellStyles count="10">
    <cellStyle name="Comma" xfId="1" builtinId="3"/>
    <cellStyle name="Comma 2" xfId="4" xr:uid="{00000000-0005-0000-0000-000001000000}"/>
    <cellStyle name="Comma 3" xfId="5" xr:uid="{00000000-0005-0000-0000-000002000000}"/>
    <cellStyle name="Comma 4" xfId="6" xr:uid="{00000000-0005-0000-0000-000003000000}"/>
    <cellStyle name="Comma 5" xfId="3" xr:uid="{00000000-0005-0000-0000-000004000000}"/>
    <cellStyle name="Comma 6" xfId="7" xr:uid="{00000000-0005-0000-0000-000005000000}"/>
    <cellStyle name="Hyperlink" xfId="8" builtinId="8"/>
    <cellStyle name="Normal" xfId="0" builtinId="0"/>
    <cellStyle name="Normal 3" xfId="9" xr:uid="{3A753E9C-37C8-482F-83B6-4E611B830EFC}"/>
    <cellStyle name="Percent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U21"/>
  <sheetViews>
    <sheetView showGridLines="0" topLeftCell="A6" zoomScale="80" zoomScaleNormal="80" workbookViewId="0"/>
  </sheetViews>
  <sheetFormatPr defaultColWidth="8.81640625" defaultRowHeight="14" x14ac:dyDescent="0.35"/>
  <cols>
    <col min="1" max="1" width="2.1796875" style="28" customWidth="1"/>
    <col min="2" max="2" width="9" style="30" customWidth="1"/>
    <col min="3" max="3" width="66" style="28" bestFit="1" customWidth="1"/>
    <col min="4" max="4" width="29.81640625" style="29" customWidth="1"/>
    <col min="5" max="5" width="22.453125" style="29" bestFit="1" customWidth="1"/>
    <col min="6" max="6" width="17.453125" style="29" bestFit="1" customWidth="1"/>
    <col min="7" max="7" width="23.81640625" style="29" bestFit="1" customWidth="1"/>
    <col min="8" max="8" width="19.81640625" style="29" bestFit="1" customWidth="1"/>
    <col min="9" max="9" width="19" style="29" bestFit="1" customWidth="1"/>
    <col min="10" max="10" width="21.453125" style="29" bestFit="1" customWidth="1"/>
    <col min="11" max="11" width="17.453125" style="29" bestFit="1" customWidth="1"/>
    <col min="12" max="12" width="17.453125" style="29" customWidth="1"/>
    <col min="13" max="13" width="20.1796875" style="29" bestFit="1" customWidth="1"/>
    <col min="14" max="14" width="12.1796875" style="28" bestFit="1" customWidth="1"/>
    <col min="15" max="15" width="14.81640625" style="28" bestFit="1" customWidth="1"/>
    <col min="16" max="16" width="13.81640625" style="28" bestFit="1" customWidth="1"/>
    <col min="17" max="16384" width="8.81640625" style="28"/>
  </cols>
  <sheetData>
    <row r="1" spans="2:21" ht="14.5" thickBot="1" x14ac:dyDescent="0.4"/>
    <row r="2" spans="2:21" ht="42.65" customHeight="1" thickBot="1" x14ac:dyDescent="0.4">
      <c r="B2" s="243" t="s">
        <v>0</v>
      </c>
      <c r="C2" s="244"/>
      <c r="D2" s="245" t="s">
        <v>1</v>
      </c>
      <c r="E2" s="246"/>
      <c r="F2" s="24" t="s">
        <v>2</v>
      </c>
      <c r="G2" s="101">
        <v>45945</v>
      </c>
      <c r="H2" s="24" t="s">
        <v>3</v>
      </c>
      <c r="I2" s="102">
        <v>46147</v>
      </c>
      <c r="K2" s="82"/>
    </row>
    <row r="4" spans="2:21" x14ac:dyDescent="0.35">
      <c r="B4" s="31" t="s">
        <v>4</v>
      </c>
    </row>
    <row r="5" spans="2:21" ht="14.5" thickBot="1" x14ac:dyDescent="0.4"/>
    <row r="6" spans="2:21" s="32" customFormat="1" ht="50.4" customHeight="1" thickBot="1" x14ac:dyDescent="0.4">
      <c r="B6" s="48" t="s">
        <v>5</v>
      </c>
      <c r="C6" s="50" t="s">
        <v>6</v>
      </c>
      <c r="D6" s="240" t="s">
        <v>7</v>
      </c>
      <c r="E6" s="240"/>
      <c r="F6" s="240" t="s">
        <v>8</v>
      </c>
      <c r="G6" s="240"/>
      <c r="H6" s="67" t="s">
        <v>9</v>
      </c>
      <c r="I6" s="67" t="s">
        <v>10</v>
      </c>
      <c r="J6" s="67" t="s">
        <v>11</v>
      </c>
      <c r="K6" s="67" t="s">
        <v>12</v>
      </c>
      <c r="L6" s="68" t="s">
        <v>13</v>
      </c>
      <c r="M6" s="69" t="s">
        <v>14</v>
      </c>
    </row>
    <row r="7" spans="2:21" s="32" customFormat="1" x14ac:dyDescent="0.35">
      <c r="B7" s="105"/>
      <c r="C7" s="106"/>
      <c r="D7" s="107" t="s">
        <v>15</v>
      </c>
      <c r="E7" s="107" t="s">
        <v>16</v>
      </c>
      <c r="F7" s="107" t="s">
        <v>15</v>
      </c>
      <c r="G7" s="108" t="s">
        <v>16</v>
      </c>
      <c r="H7" s="108" t="s">
        <v>16</v>
      </c>
      <c r="I7" s="108" t="s">
        <v>16</v>
      </c>
      <c r="J7" s="108" t="s">
        <v>16</v>
      </c>
      <c r="K7" s="107"/>
      <c r="L7" s="109"/>
      <c r="M7" s="110"/>
    </row>
    <row r="8" spans="2:21" x14ac:dyDescent="0.35">
      <c r="B8" s="70" cm="1">
        <f t="array" ref="B8:B16">_xlfn.SEQUENCE(9)</f>
        <v>1</v>
      </c>
      <c r="C8" s="71" t="s">
        <v>17</v>
      </c>
      <c r="D8" s="72" t="s">
        <v>18</v>
      </c>
      <c r="E8" s="208" t="s">
        <v>18</v>
      </c>
      <c r="F8" s="72" t="s">
        <v>18</v>
      </c>
      <c r="G8" s="208" t="s">
        <v>18</v>
      </c>
      <c r="H8" s="58" t="s">
        <v>18</v>
      </c>
      <c r="I8" s="58" t="s">
        <v>18</v>
      </c>
      <c r="J8" s="58" t="s">
        <v>18</v>
      </c>
      <c r="K8" s="58" t="s">
        <v>18</v>
      </c>
      <c r="L8" s="58" t="s">
        <v>18</v>
      </c>
      <c r="M8" s="57" t="s">
        <v>18</v>
      </c>
    </row>
    <row r="9" spans="2:21" x14ac:dyDescent="0.35">
      <c r="B9" s="70">
        <v>2</v>
      </c>
      <c r="C9" s="71" t="s">
        <v>19</v>
      </c>
      <c r="D9" s="72" t="s">
        <v>18</v>
      </c>
      <c r="E9" s="208" t="s">
        <v>18</v>
      </c>
      <c r="F9" s="72" t="s">
        <v>18</v>
      </c>
      <c r="G9" s="208" t="s">
        <v>18</v>
      </c>
      <c r="H9" s="58" t="s">
        <v>18</v>
      </c>
      <c r="I9" s="58" t="s">
        <v>18</v>
      </c>
      <c r="J9" s="58" t="s">
        <v>18</v>
      </c>
      <c r="K9" s="58" t="s">
        <v>18</v>
      </c>
      <c r="L9" s="58" t="s">
        <v>18</v>
      </c>
      <c r="M9" s="57" t="s">
        <v>18</v>
      </c>
    </row>
    <row r="10" spans="2:21" ht="28" x14ac:dyDescent="0.35">
      <c r="B10" s="70">
        <v>3</v>
      </c>
      <c r="C10" s="71" t="s">
        <v>20</v>
      </c>
      <c r="D10" s="165">
        <v>3</v>
      </c>
      <c r="E10" s="209">
        <f>'A3 '!E10</f>
        <v>8343983198.3660002</v>
      </c>
      <c r="F10" s="165">
        <v>3</v>
      </c>
      <c r="G10" s="209">
        <f>'A3 '!F10</f>
        <v>7934571443</v>
      </c>
      <c r="H10" s="166" t="s">
        <v>21</v>
      </c>
      <c r="I10" s="166">
        <f>'A3 '!N10</f>
        <v>409411755.36599994</v>
      </c>
      <c r="J10" s="166">
        <f>'A3 '!O10</f>
        <v>0</v>
      </c>
      <c r="K10" s="166" t="s">
        <v>80</v>
      </c>
      <c r="L10" s="167" t="s">
        <v>82</v>
      </c>
      <c r="M10" s="177" t="s">
        <v>21</v>
      </c>
      <c r="N10" s="86"/>
      <c r="O10" s="87"/>
      <c r="P10" s="87"/>
      <c r="R10" s="87"/>
      <c r="T10" s="87"/>
      <c r="U10" s="87"/>
    </row>
    <row r="11" spans="2:21" s="20" customFormat="1" ht="28" x14ac:dyDescent="0.35">
      <c r="B11" s="88">
        <v>4</v>
      </c>
      <c r="C11" s="89" t="s">
        <v>79</v>
      </c>
      <c r="D11" s="159">
        <v>0</v>
      </c>
      <c r="E11" s="209">
        <f>'A4'!E15</f>
        <v>0</v>
      </c>
      <c r="F11" s="72" t="s">
        <v>21</v>
      </c>
      <c r="G11" s="211">
        <f>'A4'!F15</f>
        <v>0</v>
      </c>
      <c r="H11" s="159">
        <f>'A4'!L15</f>
        <v>0</v>
      </c>
      <c r="I11" s="159">
        <f>'A4'!N15</f>
        <v>0</v>
      </c>
      <c r="J11" s="166">
        <f>'A4'!O15</f>
        <v>0</v>
      </c>
      <c r="K11" s="166" t="s">
        <v>100</v>
      </c>
      <c r="L11" s="73" t="s">
        <v>101</v>
      </c>
      <c r="M11" s="72" t="s">
        <v>21</v>
      </c>
      <c r="P11" s="87"/>
      <c r="Q11" s="28"/>
      <c r="R11" s="87"/>
      <c r="S11" s="28"/>
      <c r="T11" s="87"/>
      <c r="U11" s="87"/>
    </row>
    <row r="12" spans="2:21" x14ac:dyDescent="0.35">
      <c r="B12" s="70">
        <v>5</v>
      </c>
      <c r="C12" s="90" t="s">
        <v>23</v>
      </c>
      <c r="D12" s="72" t="s">
        <v>18</v>
      </c>
      <c r="E12" s="208" t="s">
        <v>18</v>
      </c>
      <c r="F12" s="72" t="s">
        <v>18</v>
      </c>
      <c r="G12" s="212" t="s">
        <v>18</v>
      </c>
      <c r="H12" s="72" t="s">
        <v>18</v>
      </c>
      <c r="I12" s="58">
        <f>'A6'!H9</f>
        <v>0</v>
      </c>
      <c r="J12" s="58" t="s">
        <v>18</v>
      </c>
      <c r="K12" s="58" t="s">
        <v>18</v>
      </c>
      <c r="L12" s="58" t="s">
        <v>18</v>
      </c>
      <c r="M12" s="57" t="s">
        <v>18</v>
      </c>
      <c r="P12" s="87"/>
      <c r="R12" s="87"/>
      <c r="T12" s="87"/>
      <c r="U12" s="87"/>
    </row>
    <row r="13" spans="2:21" ht="14.5" x14ac:dyDescent="0.35">
      <c r="B13" s="70">
        <v>6</v>
      </c>
      <c r="C13" s="90" t="s">
        <v>24</v>
      </c>
      <c r="D13" s="72">
        <v>1</v>
      </c>
      <c r="E13" s="209">
        <f>'A6'!E8</f>
        <v>3135983</v>
      </c>
      <c r="F13" s="56">
        <v>1</v>
      </c>
      <c r="G13" s="208">
        <f>'A6'!F9</f>
        <v>3135983</v>
      </c>
      <c r="H13" s="58">
        <f>'A6'!L9</f>
        <v>0</v>
      </c>
      <c r="I13" s="58">
        <f>'A6'!N9</f>
        <v>0</v>
      </c>
      <c r="J13" s="166">
        <f>'A6'!O9</f>
        <v>0</v>
      </c>
      <c r="K13" s="58" t="s">
        <v>81</v>
      </c>
      <c r="L13" s="162" t="s">
        <v>83</v>
      </c>
      <c r="M13" s="57" t="s">
        <v>21</v>
      </c>
      <c r="P13" s="87"/>
      <c r="R13" s="87"/>
      <c r="T13" s="87"/>
      <c r="U13" s="87"/>
    </row>
    <row r="14" spans="2:21" x14ac:dyDescent="0.35">
      <c r="B14" s="70">
        <v>7</v>
      </c>
      <c r="C14" s="90" t="s">
        <v>25</v>
      </c>
      <c r="D14" s="72">
        <v>2</v>
      </c>
      <c r="E14" s="42">
        <f>'A7'!E10</f>
        <v>39160960</v>
      </c>
      <c r="F14" s="72">
        <v>2</v>
      </c>
      <c r="G14" s="58">
        <f>'A7'!F10</f>
        <v>33376604</v>
      </c>
      <c r="H14" s="72" t="s">
        <v>21</v>
      </c>
      <c r="I14" s="58">
        <f>'A7'!N10</f>
        <v>5784356</v>
      </c>
      <c r="J14" s="58">
        <f>'A7'!O10</f>
        <v>0</v>
      </c>
      <c r="K14" s="58" t="s">
        <v>18</v>
      </c>
      <c r="L14" s="58" t="s">
        <v>18</v>
      </c>
      <c r="M14" s="57" t="s">
        <v>18</v>
      </c>
      <c r="P14" s="87"/>
      <c r="R14" s="87"/>
      <c r="T14" s="87"/>
      <c r="U14" s="87"/>
    </row>
    <row r="15" spans="2:21" ht="28" x14ac:dyDescent="0.35">
      <c r="B15" s="70">
        <v>8</v>
      </c>
      <c r="C15" s="71" t="s">
        <v>26</v>
      </c>
      <c r="D15" s="72">
        <f>COUNT('A8'!B8:B124)</f>
        <v>90</v>
      </c>
      <c r="E15" s="208">
        <f>'A8'!E98</f>
        <v>36421718.510000005</v>
      </c>
      <c r="F15" s="72">
        <v>90</v>
      </c>
      <c r="G15" s="208">
        <f>'A8'!F98</f>
        <v>28131102.489999998</v>
      </c>
      <c r="H15" s="58">
        <f>'A8'!L98</f>
        <v>0</v>
      </c>
      <c r="I15" s="58">
        <f>'A8'!N98</f>
        <v>8290615.8199999984</v>
      </c>
      <c r="J15" s="58">
        <f>'A8'!O98</f>
        <v>0.20000000001164153</v>
      </c>
      <c r="K15" s="58" t="s">
        <v>84</v>
      </c>
      <c r="L15" s="162" t="s">
        <v>85</v>
      </c>
      <c r="M15" s="57" t="s">
        <v>21</v>
      </c>
      <c r="P15" s="87"/>
      <c r="R15" s="87"/>
      <c r="T15" s="87"/>
      <c r="U15" s="87"/>
    </row>
    <row r="16" spans="2:21" ht="28.5" thickBot="1" x14ac:dyDescent="0.4">
      <c r="B16" s="138">
        <v>9</v>
      </c>
      <c r="C16" s="139" t="s">
        <v>27</v>
      </c>
      <c r="D16" s="72">
        <v>7</v>
      </c>
      <c r="E16" s="208">
        <f>'A9'!E15</f>
        <v>533492290.25999999</v>
      </c>
      <c r="F16" s="56">
        <v>7</v>
      </c>
      <c r="G16" s="208">
        <f>'A9'!F15</f>
        <v>533492290.25999999</v>
      </c>
      <c r="H16" s="58">
        <f>'A9'!L15</f>
        <v>0</v>
      </c>
      <c r="I16" s="58">
        <f>'A9'!N15</f>
        <v>0</v>
      </c>
      <c r="J16" s="58">
        <f>'A9'!O15</f>
        <v>0</v>
      </c>
      <c r="K16" s="58" t="s">
        <v>204</v>
      </c>
      <c r="L16" s="239" t="s">
        <v>205</v>
      </c>
      <c r="M16" s="57" t="s">
        <v>18</v>
      </c>
      <c r="P16" s="87"/>
      <c r="R16" s="87"/>
      <c r="T16" s="87"/>
      <c r="U16" s="87"/>
    </row>
    <row r="17" spans="2:21" s="32" customFormat="1" ht="14.5" thickBot="1" x14ac:dyDescent="0.4">
      <c r="B17" s="241" t="s">
        <v>28</v>
      </c>
      <c r="C17" s="242"/>
      <c r="D17" s="137">
        <f>SUM(D8:D16)</f>
        <v>103</v>
      </c>
      <c r="E17" s="210">
        <f>SUM(E8:E16)</f>
        <v>8956194150.1359997</v>
      </c>
      <c r="F17" s="140">
        <f>SUM(F8:F16)</f>
        <v>103</v>
      </c>
      <c r="G17" s="213">
        <f>SUM(G8:G16)</f>
        <v>8532707422.75</v>
      </c>
      <c r="H17" s="51">
        <f t="shared" ref="H17" si="0">SUM(H8:H16)</f>
        <v>0</v>
      </c>
      <c r="I17" s="51">
        <f>SUM(I8:I16)</f>
        <v>423486727.18599993</v>
      </c>
      <c r="J17" s="51">
        <f>SUM(J8:J16)</f>
        <v>0.20000000001164153</v>
      </c>
      <c r="K17" s="51"/>
      <c r="L17" s="68"/>
      <c r="M17" s="141"/>
      <c r="P17" s="87"/>
      <c r="Q17" s="28"/>
      <c r="R17" s="87"/>
      <c r="S17" s="28"/>
      <c r="T17" s="87"/>
      <c r="U17" s="87"/>
    </row>
    <row r="18" spans="2:21" x14ac:dyDescent="0.35">
      <c r="C18" s="33" t="s">
        <v>29</v>
      </c>
      <c r="D18" s="34"/>
      <c r="E18" s="34"/>
      <c r="F18" s="34"/>
      <c r="G18" s="80"/>
      <c r="H18" s="34"/>
      <c r="I18" s="34"/>
      <c r="J18" s="34"/>
      <c r="K18" s="34"/>
      <c r="L18" s="34"/>
      <c r="M18" s="34"/>
    </row>
    <row r="19" spans="2:21" x14ac:dyDescent="0.35"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2:21" x14ac:dyDescent="0.35">
      <c r="D20" s="34"/>
      <c r="E20" s="178"/>
      <c r="F20" s="34"/>
      <c r="G20" s="34"/>
      <c r="H20" s="34"/>
      <c r="I20" s="34"/>
      <c r="J20" s="34"/>
      <c r="K20" s="34"/>
      <c r="L20" s="34"/>
      <c r="M20" s="34"/>
    </row>
    <row r="21" spans="2:21" x14ac:dyDescent="0.35">
      <c r="E21" s="84"/>
      <c r="G21" s="85"/>
    </row>
  </sheetData>
  <mergeCells count="5">
    <mergeCell ref="D6:E6"/>
    <mergeCell ref="F6:G6"/>
    <mergeCell ref="B17:C17"/>
    <mergeCell ref="B2:C2"/>
    <mergeCell ref="D2:E2"/>
  </mergeCells>
  <phoneticPr fontId="8" type="noConversion"/>
  <hyperlinks>
    <hyperlink ref="L10" location="'A3 '!A1" display="'A3 '!A1" xr:uid="{2EB0A781-DB52-416C-B439-6DD99E18A2A5}"/>
    <hyperlink ref="L13" location="'A6'!A1" display="'A6'!A1" xr:uid="{955FFFA5-2E17-49F8-A544-0EE0A9670ACD}"/>
    <hyperlink ref="L15" location="'A8'!A1" display="'A8'!A1" xr:uid="{EB91C682-985B-426B-BA0D-D2B7D6EE6369}"/>
    <hyperlink ref="L11" location="'A4'!A1" display="A4 '!A1" xr:uid="{60A0A876-63A5-4A2A-A164-5C286CF39DDF}"/>
    <hyperlink ref="L16" location="'A9'!A1" display="NA" xr:uid="{A936B826-3043-4256-8CC6-2CB855F3F129}"/>
  </hyperlinks>
  <pageMargins left="0.25" right="0.25" top="0.75" bottom="0.75" header="0.3" footer="0.3"/>
  <pageSetup paperSize="9" scale="4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4A9B2-C100-4C9F-BE81-3BAE66DA98F9}">
  <sheetPr>
    <pageSetUpPr fitToPage="1"/>
  </sheetPr>
  <dimension ref="B1:R18"/>
  <sheetViews>
    <sheetView showGridLines="0" view="pageBreakPreview" topLeftCell="J1" zoomScale="60" zoomScaleNormal="100" workbookViewId="0">
      <selection activeCell="T15" sqref="T15"/>
    </sheetView>
  </sheetViews>
  <sheetFormatPr defaultColWidth="8.81640625" defaultRowHeight="14" x14ac:dyDescent="0.35"/>
  <cols>
    <col min="1" max="1" width="2.1796875" style="20" customWidth="1"/>
    <col min="2" max="2" width="6.81640625" style="19" bestFit="1" customWidth="1"/>
    <col min="3" max="3" width="33.81640625" style="20" customWidth="1"/>
    <col min="4" max="4" width="29" style="19" customWidth="1"/>
    <col min="5" max="5" width="24.81640625" style="19" customWidth="1"/>
    <col min="6" max="6" width="17.1796875" style="19" bestFit="1" customWidth="1"/>
    <col min="7" max="7" width="37.81640625" style="19" customWidth="1"/>
    <col min="8" max="8" width="19.1796875" style="19" bestFit="1" customWidth="1"/>
    <col min="9" max="9" width="16.453125" style="19" bestFit="1" customWidth="1"/>
    <col min="10" max="10" width="15" style="19" bestFit="1" customWidth="1"/>
    <col min="11" max="11" width="13.81640625" style="19" bestFit="1" customWidth="1"/>
    <col min="12" max="12" width="12.54296875" style="19" bestFit="1" customWidth="1"/>
    <col min="13" max="13" width="14.81640625" style="19" bestFit="1" customWidth="1"/>
    <col min="14" max="14" width="19.81640625" style="19" bestFit="1" customWidth="1"/>
    <col min="15" max="15" width="16.1796875" style="19" bestFit="1" customWidth="1"/>
    <col min="16" max="16" width="17.54296875" style="19" bestFit="1" customWidth="1"/>
    <col min="17" max="17" width="6.453125" style="20" customWidth="1"/>
    <col min="18" max="16384" width="8.81640625" style="20"/>
  </cols>
  <sheetData>
    <row r="1" spans="2:18" ht="14.5" thickBot="1" x14ac:dyDescent="0.4"/>
    <row r="2" spans="2:18" ht="40.4" customHeight="1" thickBot="1" x14ac:dyDescent="0.4">
      <c r="B2" s="243" t="s">
        <v>0</v>
      </c>
      <c r="C2" s="244"/>
      <c r="D2" s="104" t="str">
        <f>'A3'!D2</f>
        <v>ACCIL Corporation Private Limited</v>
      </c>
      <c r="E2" s="22" t="s">
        <v>2</v>
      </c>
      <c r="F2" s="101">
        <f>Summary!G2</f>
        <v>45945</v>
      </c>
      <c r="G2" s="24" t="s">
        <v>3</v>
      </c>
      <c r="H2" s="102">
        <f>Summary!I2</f>
        <v>46147</v>
      </c>
      <c r="Q2" s="19"/>
      <c r="R2" s="19"/>
    </row>
    <row r="4" spans="2:18" x14ac:dyDescent="0.35">
      <c r="B4" s="26" t="s">
        <v>63</v>
      </c>
      <c r="C4" s="19"/>
      <c r="P4" s="20"/>
    </row>
    <row r="5" spans="2:18" ht="14.5" thickBot="1" x14ac:dyDescent="0.4">
      <c r="P5" s="76" t="s">
        <v>31</v>
      </c>
    </row>
    <row r="6" spans="2:18" s="26" customFormat="1" x14ac:dyDescent="0.35">
      <c r="B6" s="257" t="s">
        <v>5</v>
      </c>
      <c r="C6" s="259" t="s">
        <v>32</v>
      </c>
      <c r="D6" s="248" t="s">
        <v>33</v>
      </c>
      <c r="E6" s="249"/>
      <c r="F6" s="248" t="s">
        <v>34</v>
      </c>
      <c r="G6" s="250"/>
      <c r="H6" s="250"/>
      <c r="I6" s="250"/>
      <c r="J6" s="250"/>
      <c r="K6" s="249"/>
      <c r="L6" s="251" t="s">
        <v>9</v>
      </c>
      <c r="M6" s="251" t="s">
        <v>35</v>
      </c>
      <c r="N6" s="251" t="s">
        <v>36</v>
      </c>
      <c r="O6" s="251" t="s">
        <v>11</v>
      </c>
      <c r="P6" s="273" t="s">
        <v>14</v>
      </c>
    </row>
    <row r="7" spans="2:18" s="26" customFormat="1" ht="51.65" customHeight="1" x14ac:dyDescent="0.35">
      <c r="B7" s="279"/>
      <c r="C7" s="280"/>
      <c r="D7" s="228" t="s">
        <v>37</v>
      </c>
      <c r="E7" s="228" t="s">
        <v>38</v>
      </c>
      <c r="F7" s="229" t="s">
        <v>39</v>
      </c>
      <c r="G7" s="229" t="s">
        <v>40</v>
      </c>
      <c r="H7" s="229" t="s">
        <v>41</v>
      </c>
      <c r="I7" s="229" t="s">
        <v>42</v>
      </c>
      <c r="J7" s="229" t="s">
        <v>43</v>
      </c>
      <c r="K7" s="229" t="s">
        <v>44</v>
      </c>
      <c r="L7" s="277"/>
      <c r="M7" s="277"/>
      <c r="N7" s="277"/>
      <c r="O7" s="277"/>
      <c r="P7" s="278"/>
    </row>
    <row r="8" spans="2:18" s="26" customFormat="1" x14ac:dyDescent="0.35">
      <c r="B8" s="157">
        <v>1</v>
      </c>
      <c r="C8" s="156" t="s">
        <v>142</v>
      </c>
      <c r="D8" s="155">
        <v>46063</v>
      </c>
      <c r="E8" s="231">
        <v>4966533</v>
      </c>
      <c r="F8" s="58">
        <v>2574</v>
      </c>
      <c r="G8" s="156" t="s">
        <v>143</v>
      </c>
      <c r="H8" s="232"/>
      <c r="I8" s="233"/>
      <c r="J8" s="157"/>
      <c r="K8" s="234"/>
      <c r="L8" s="168"/>
      <c r="M8" s="168"/>
      <c r="N8" s="58">
        <f>E8-F8</f>
        <v>4963959</v>
      </c>
      <c r="O8" s="231">
        <v>0</v>
      </c>
      <c r="P8" s="157"/>
    </row>
    <row r="9" spans="2:18" s="26" customFormat="1" x14ac:dyDescent="0.35">
      <c r="B9" s="157">
        <v>2</v>
      </c>
      <c r="C9" s="156" t="s">
        <v>181</v>
      </c>
      <c r="D9" s="155">
        <v>46104</v>
      </c>
      <c r="E9" s="231">
        <v>34194427</v>
      </c>
      <c r="F9" s="58">
        <v>33374030</v>
      </c>
      <c r="G9" s="156" t="s">
        <v>183</v>
      </c>
      <c r="H9" s="232"/>
      <c r="I9" s="233"/>
      <c r="J9" s="157"/>
      <c r="K9" s="234"/>
      <c r="L9" s="168"/>
      <c r="M9" s="168"/>
      <c r="N9" s="58">
        <f>E9-F9</f>
        <v>820397</v>
      </c>
      <c r="O9" s="231">
        <v>0</v>
      </c>
      <c r="P9" s="157"/>
    </row>
    <row r="10" spans="2:18" s="26" customFormat="1" ht="14.5" thickBot="1" x14ac:dyDescent="0.4">
      <c r="B10" s="61"/>
      <c r="C10" s="62"/>
      <c r="D10" s="62" t="s">
        <v>28</v>
      </c>
      <c r="E10" s="35">
        <f>SUM(E8:E9)</f>
        <v>39160960</v>
      </c>
      <c r="F10" s="35">
        <f>SUM(F8:F9)</f>
        <v>33376604</v>
      </c>
      <c r="G10" s="35">
        <f t="shared" ref="G10:P10" si="0">SUM(G8)</f>
        <v>0</v>
      </c>
      <c r="H10" s="35">
        <f t="shared" si="0"/>
        <v>0</v>
      </c>
      <c r="I10" s="35">
        <f t="shared" si="0"/>
        <v>0</v>
      </c>
      <c r="J10" s="35">
        <f t="shared" si="0"/>
        <v>0</v>
      </c>
      <c r="K10" s="35">
        <f t="shared" si="0"/>
        <v>0</v>
      </c>
      <c r="L10" s="35">
        <f t="shared" si="0"/>
        <v>0</v>
      </c>
      <c r="M10" s="35">
        <f t="shared" si="0"/>
        <v>0</v>
      </c>
      <c r="N10" s="35">
        <f>SUM(N8:N9)</f>
        <v>5784356</v>
      </c>
      <c r="O10" s="35">
        <f>SUM(O8:O9)</f>
        <v>0</v>
      </c>
      <c r="P10" s="230">
        <f t="shared" si="0"/>
        <v>0</v>
      </c>
    </row>
    <row r="11" spans="2:18" x14ac:dyDescent="0.35">
      <c r="B11" s="115"/>
      <c r="C11" s="116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2:18" x14ac:dyDescent="0.35">
      <c r="B12" s="123" t="s">
        <v>182</v>
      </c>
      <c r="C12" s="118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2:18" ht="20.149999999999999" customHeight="1" x14ac:dyDescent="0.35">
      <c r="B13" s="117"/>
      <c r="C13" s="116"/>
    </row>
    <row r="18" spans="5:18" x14ac:dyDescent="0.35"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</row>
  </sheetData>
  <mergeCells count="11">
    <mergeCell ref="O6:O7"/>
    <mergeCell ref="P6:P7"/>
    <mergeCell ref="E18:R18"/>
    <mergeCell ref="B2:C2"/>
    <mergeCell ref="D6:E6"/>
    <mergeCell ref="F6:K6"/>
    <mergeCell ref="L6:L7"/>
    <mergeCell ref="M6:M7"/>
    <mergeCell ref="N6:N7"/>
    <mergeCell ref="B6:B7"/>
    <mergeCell ref="C6:C7"/>
  </mergeCells>
  <pageMargins left="0.7" right="0.7" top="0.75" bottom="0.75" header="0.3" footer="0.3"/>
  <pageSetup paperSize="9" scale="4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P13"/>
  <sheetViews>
    <sheetView workbookViewId="0"/>
  </sheetViews>
  <sheetFormatPr defaultColWidth="8.81640625" defaultRowHeight="14.5" x14ac:dyDescent="0.35"/>
  <cols>
    <col min="1" max="1" width="2.1796875" style="1" customWidth="1"/>
    <col min="2" max="2" width="5.1796875" style="1" customWidth="1"/>
    <col min="3" max="3" width="22.81640625" style="1" customWidth="1"/>
    <col min="4" max="4" width="17.453125" style="1" bestFit="1" customWidth="1"/>
    <col min="5" max="5" width="15.453125" style="1" customWidth="1"/>
    <col min="6" max="6" width="13.453125" style="1" bestFit="1" customWidth="1"/>
    <col min="7" max="7" width="14.81640625" style="1" bestFit="1" customWidth="1"/>
    <col min="8" max="8" width="10.81640625" style="1" customWidth="1"/>
    <col min="9" max="9" width="8.81640625" style="1" bestFit="1" customWidth="1"/>
    <col min="10" max="11" width="14" style="1" customWidth="1"/>
    <col min="12" max="12" width="15.81640625" style="1" bestFit="1" customWidth="1"/>
    <col min="13" max="13" width="15.453125" style="1" bestFit="1" customWidth="1"/>
    <col min="14" max="15" width="15.81640625" style="1" bestFit="1" customWidth="1"/>
    <col min="16" max="16" width="13.54296875" style="1" bestFit="1" customWidth="1"/>
    <col min="17" max="16384" width="8.81640625" style="1"/>
  </cols>
  <sheetData>
    <row r="1" spans="2:16" ht="18.5" x14ac:dyDescent="0.35">
      <c r="B1" s="2"/>
      <c r="C1" s="7" t="s">
        <v>64</v>
      </c>
      <c r="D1" s="7"/>
    </row>
    <row r="2" spans="2:16" x14ac:dyDescent="0.35">
      <c r="P2" s="1" t="s">
        <v>46</v>
      </c>
    </row>
    <row r="3" spans="2:16" s="7" customFormat="1" ht="29" x14ac:dyDescent="0.35">
      <c r="B3" s="5" t="s">
        <v>5</v>
      </c>
      <c r="C3" s="6" t="s">
        <v>65</v>
      </c>
      <c r="D3" s="6" t="s">
        <v>66</v>
      </c>
      <c r="E3" s="5" t="s">
        <v>47</v>
      </c>
      <c r="F3" s="269" t="s">
        <v>33</v>
      </c>
      <c r="G3" s="270"/>
      <c r="H3" s="269" t="s">
        <v>34</v>
      </c>
      <c r="I3" s="271"/>
      <c r="J3" s="271"/>
      <c r="K3" s="270"/>
      <c r="L3" s="263" t="s">
        <v>9</v>
      </c>
      <c r="M3" s="263" t="s">
        <v>35</v>
      </c>
      <c r="N3" s="265" t="s">
        <v>11</v>
      </c>
      <c r="O3" s="265" t="s">
        <v>36</v>
      </c>
      <c r="P3" s="267" t="s">
        <v>14</v>
      </c>
    </row>
    <row r="4" spans="2:16" s="7" customFormat="1" ht="43.5" x14ac:dyDescent="0.35">
      <c r="B4" s="5"/>
      <c r="C4" s="5"/>
      <c r="D4" s="5"/>
      <c r="E4" s="5"/>
      <c r="F4" s="5" t="s">
        <v>37</v>
      </c>
      <c r="G4" s="5" t="s">
        <v>38</v>
      </c>
      <c r="H4" s="6" t="s">
        <v>39</v>
      </c>
      <c r="I4" s="6" t="s">
        <v>40</v>
      </c>
      <c r="J4" s="6" t="s">
        <v>43</v>
      </c>
      <c r="K4" s="6" t="s">
        <v>67</v>
      </c>
      <c r="L4" s="264"/>
      <c r="M4" s="264"/>
      <c r="N4" s="266"/>
      <c r="O4" s="266"/>
      <c r="P4" s="268"/>
    </row>
    <row r="5" spans="2:16" x14ac:dyDescent="0.35">
      <c r="B5" s="3" cm="1">
        <f t="array" ref="B5:B13">_xlfn.SEQUENCE(9)</f>
        <v>1</v>
      </c>
      <c r="C5" s="4"/>
      <c r="D5" s="4"/>
      <c r="E5" s="4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2:16" x14ac:dyDescent="0.35">
      <c r="B6" s="3">
        <v>2</v>
      </c>
      <c r="C6" s="4"/>
      <c r="D6" s="4"/>
      <c r="E6" s="4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2:16" x14ac:dyDescent="0.35">
      <c r="B7" s="3">
        <v>3</v>
      </c>
      <c r="C7" s="4"/>
      <c r="D7" s="4"/>
      <c r="E7" s="4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2:16" x14ac:dyDescent="0.35">
      <c r="B8" s="3">
        <v>4</v>
      </c>
      <c r="C8" s="4"/>
      <c r="D8" s="4"/>
      <c r="E8" s="4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2:16" x14ac:dyDescent="0.35">
      <c r="B9" s="3">
        <v>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2:16" x14ac:dyDescent="0.35">
      <c r="B10" s="3">
        <v>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2:16" x14ac:dyDescent="0.35">
      <c r="B11" s="3">
        <v>7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2:16" x14ac:dyDescent="0.35">
      <c r="B12" s="3">
        <v>8</v>
      </c>
      <c r="C12" s="4"/>
      <c r="D12" s="4"/>
      <c r="E12" s="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2:16" x14ac:dyDescent="0.35">
      <c r="B13" s="3">
        <v>9</v>
      </c>
      <c r="C13" s="4"/>
      <c r="D13" s="4"/>
      <c r="E13" s="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</sheetData>
  <mergeCells count="7">
    <mergeCell ref="P3:P4"/>
    <mergeCell ref="F3:G3"/>
    <mergeCell ref="H3:K3"/>
    <mergeCell ref="L3:L4"/>
    <mergeCell ref="M3:M4"/>
    <mergeCell ref="O3:O4"/>
    <mergeCell ref="N3:N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X102"/>
  <sheetViews>
    <sheetView showGridLines="0" view="pageBreakPreview" zoomScale="84" zoomScaleNormal="80" zoomScaleSheetLayoutView="32" workbookViewId="0">
      <pane xSplit="3" ySplit="7" topLeftCell="D98" activePane="bottomRight" state="frozen"/>
      <selection pane="topRight" activeCell="D1" sqref="D1"/>
      <selection pane="bottomLeft" activeCell="A8" sqref="A8"/>
      <selection pane="bottomRight" activeCell="N98" sqref="N98"/>
    </sheetView>
  </sheetViews>
  <sheetFormatPr defaultColWidth="8.81640625" defaultRowHeight="14" x14ac:dyDescent="0.35"/>
  <cols>
    <col min="1" max="1" width="4.1796875" style="8" customWidth="1"/>
    <col min="2" max="2" width="8.1796875" style="8" customWidth="1"/>
    <col min="3" max="3" width="52.1796875" style="8" customWidth="1"/>
    <col min="4" max="4" width="15.1796875" style="8" bestFit="1" customWidth="1"/>
    <col min="5" max="5" width="26.54296875" style="9" customWidth="1"/>
    <col min="6" max="6" width="16.1796875" style="9" customWidth="1"/>
    <col min="7" max="7" width="35.1796875" style="9" bestFit="1" customWidth="1"/>
    <col min="8" max="8" width="10.54296875" style="9" bestFit="1" customWidth="1"/>
    <col min="9" max="9" width="12.54296875" style="9" customWidth="1"/>
    <col min="10" max="10" width="8.453125" style="9" bestFit="1" customWidth="1"/>
    <col min="11" max="11" width="10" style="9" bestFit="1" customWidth="1"/>
    <col min="12" max="12" width="11.81640625" style="9" customWidth="1"/>
    <col min="13" max="13" width="15" style="9" customWidth="1"/>
    <col min="14" max="14" width="28.54296875" style="9" bestFit="1" customWidth="1"/>
    <col min="15" max="15" width="17.453125" style="9" customWidth="1"/>
    <col min="16" max="16" width="17.81640625" style="9" customWidth="1"/>
    <col min="17" max="17" width="27.453125" style="9" bestFit="1" customWidth="1"/>
    <col min="18" max="18" width="13.453125" style="9" customWidth="1"/>
    <col min="19" max="19" width="13.453125" style="9" bestFit="1" customWidth="1"/>
    <col min="20" max="20" width="10.81640625" style="9" bestFit="1" customWidth="1"/>
    <col min="21" max="24" width="8.81640625" style="9"/>
    <col min="25" max="16384" width="8.81640625" style="8"/>
  </cols>
  <sheetData>
    <row r="1" spans="2:24" ht="14.5" thickBot="1" x14ac:dyDescent="0.4"/>
    <row r="2" spans="2:24" ht="42.5" thickBot="1" x14ac:dyDescent="0.4">
      <c r="B2" s="10"/>
      <c r="C2" s="11" t="s">
        <v>0</v>
      </c>
      <c r="D2" s="283" t="str">
        <f>Summary!D2</f>
        <v>ACCIL Corporation Private Limited</v>
      </c>
      <c r="E2" s="284"/>
      <c r="F2" s="13" t="s">
        <v>2</v>
      </c>
      <c r="G2" s="103">
        <f>Summary!G2</f>
        <v>45945</v>
      </c>
      <c r="H2" s="13" t="s">
        <v>3</v>
      </c>
      <c r="I2" s="102">
        <f>Summary!I2</f>
        <v>46147</v>
      </c>
    </row>
    <row r="4" spans="2:24" x14ac:dyDescent="0.35">
      <c r="B4" s="14" t="s">
        <v>68</v>
      </c>
      <c r="D4" s="9"/>
      <c r="G4" s="15"/>
      <c r="R4" s="9">
        <f>COUNTIF($R$8:$R$73,"Yes")</f>
        <v>63</v>
      </c>
      <c r="X4" s="8"/>
    </row>
    <row r="5" spans="2:24" x14ac:dyDescent="0.35">
      <c r="P5" s="76" t="s">
        <v>31</v>
      </c>
      <c r="X5" s="8"/>
    </row>
    <row r="6" spans="2:24" s="14" customFormat="1" x14ac:dyDescent="0.35">
      <c r="B6" s="281" t="s">
        <v>5</v>
      </c>
      <c r="C6" s="281" t="s">
        <v>32</v>
      </c>
      <c r="D6" s="281" t="s">
        <v>33</v>
      </c>
      <c r="E6" s="281"/>
      <c r="F6" s="281" t="s">
        <v>34</v>
      </c>
      <c r="G6" s="281"/>
      <c r="H6" s="281"/>
      <c r="I6" s="281"/>
      <c r="J6" s="281"/>
      <c r="K6" s="281"/>
      <c r="L6" s="282" t="s">
        <v>9</v>
      </c>
      <c r="M6" s="282" t="s">
        <v>35</v>
      </c>
      <c r="N6" s="282" t="s">
        <v>36</v>
      </c>
      <c r="O6" s="282" t="s">
        <v>11</v>
      </c>
      <c r="P6" s="282" t="s">
        <v>69</v>
      </c>
      <c r="Q6" s="16"/>
      <c r="R6" s="16"/>
      <c r="S6" s="16"/>
      <c r="T6" s="16"/>
      <c r="U6" s="16"/>
      <c r="V6" s="16"/>
      <c r="W6" s="16"/>
    </row>
    <row r="7" spans="2:24" s="14" customFormat="1" ht="56" x14ac:dyDescent="0.35">
      <c r="B7" s="281"/>
      <c r="C7" s="281"/>
      <c r="D7" s="190" t="s">
        <v>37</v>
      </c>
      <c r="E7" s="190" t="s">
        <v>38</v>
      </c>
      <c r="F7" s="191" t="s">
        <v>39</v>
      </c>
      <c r="G7" s="192" t="s">
        <v>40</v>
      </c>
      <c r="H7" s="191" t="s">
        <v>70</v>
      </c>
      <c r="I7" s="191" t="s">
        <v>42</v>
      </c>
      <c r="J7" s="191" t="s">
        <v>43</v>
      </c>
      <c r="K7" s="191" t="s">
        <v>67</v>
      </c>
      <c r="L7" s="282"/>
      <c r="M7" s="282"/>
      <c r="N7" s="282"/>
      <c r="O7" s="282"/>
      <c r="P7" s="282"/>
      <c r="Q7" s="16"/>
      <c r="R7" s="16" t="s">
        <v>169</v>
      </c>
      <c r="S7" s="16"/>
      <c r="T7" s="16"/>
      <c r="U7" s="16"/>
      <c r="V7" s="16"/>
      <c r="W7" s="16"/>
    </row>
    <row r="8" spans="2:24" ht="15" customHeight="1" x14ac:dyDescent="0.35">
      <c r="B8" s="236">
        <v>1</v>
      </c>
      <c r="C8" s="237" t="s">
        <v>136</v>
      </c>
      <c r="D8" s="172">
        <v>46013</v>
      </c>
      <c r="E8" s="173">
        <v>7336236</v>
      </c>
      <c r="F8" s="173">
        <v>3783605.91</v>
      </c>
      <c r="G8" s="170" t="s">
        <v>99</v>
      </c>
      <c r="H8" s="171">
        <v>0</v>
      </c>
      <c r="I8" s="171">
        <v>0</v>
      </c>
      <c r="J8" s="171" t="s">
        <v>55</v>
      </c>
      <c r="K8" s="171">
        <v>0</v>
      </c>
      <c r="L8" s="171">
        <v>0</v>
      </c>
      <c r="M8" s="171">
        <v>0</v>
      </c>
      <c r="N8" s="171">
        <v>3552630.09</v>
      </c>
      <c r="O8" s="169">
        <f>E8-F8-N8</f>
        <v>0</v>
      </c>
      <c r="P8" s="156"/>
      <c r="Q8" s="16"/>
      <c r="R8" s="9" t="str">
        <f>IF(F8&gt;0,"Yes","No")</f>
        <v>Yes</v>
      </c>
      <c r="X8" s="8"/>
    </row>
    <row r="9" spans="2:24" ht="15" customHeight="1" x14ac:dyDescent="0.35">
      <c r="B9" s="236">
        <f>B8+1</f>
        <v>2</v>
      </c>
      <c r="C9" s="237" t="s">
        <v>128</v>
      </c>
      <c r="D9" s="172">
        <v>46010</v>
      </c>
      <c r="E9" s="173">
        <v>3304000</v>
      </c>
      <c r="F9" s="173">
        <v>3304000</v>
      </c>
      <c r="G9" s="170" t="s">
        <v>99</v>
      </c>
      <c r="H9" s="171">
        <v>0</v>
      </c>
      <c r="I9" s="171">
        <v>0</v>
      </c>
      <c r="J9" s="171" t="s">
        <v>55</v>
      </c>
      <c r="K9" s="171">
        <v>0</v>
      </c>
      <c r="L9" s="171">
        <v>0</v>
      </c>
      <c r="M9" s="171">
        <v>0</v>
      </c>
      <c r="N9" s="171">
        <v>0</v>
      </c>
      <c r="O9" s="169">
        <f t="shared" ref="O9:O23" si="0">E9-F9-N9</f>
        <v>0</v>
      </c>
      <c r="P9" s="156"/>
      <c r="Q9" s="16"/>
      <c r="R9" s="9" t="str">
        <f t="shared" ref="R9:R72" si="1">IF(F9&gt;0,"Yes","No")</f>
        <v>Yes</v>
      </c>
      <c r="X9" s="8"/>
    </row>
    <row r="10" spans="2:24" ht="15" customHeight="1" x14ac:dyDescent="0.35">
      <c r="B10" s="236">
        <f t="shared" ref="B10:B73" si="2">B9+1</f>
        <v>3</v>
      </c>
      <c r="C10" s="237" t="s">
        <v>129</v>
      </c>
      <c r="D10" s="172">
        <v>46010</v>
      </c>
      <c r="E10" s="173">
        <v>3304000</v>
      </c>
      <c r="F10" s="173">
        <v>3304000</v>
      </c>
      <c r="G10" s="170" t="s">
        <v>99</v>
      </c>
      <c r="H10" s="171">
        <v>0</v>
      </c>
      <c r="I10" s="171">
        <v>0</v>
      </c>
      <c r="J10" s="171" t="s">
        <v>55</v>
      </c>
      <c r="K10" s="171">
        <v>0</v>
      </c>
      <c r="L10" s="171">
        <v>0</v>
      </c>
      <c r="M10" s="171">
        <v>0</v>
      </c>
      <c r="N10" s="171">
        <v>0</v>
      </c>
      <c r="O10" s="169">
        <f t="shared" si="0"/>
        <v>0</v>
      </c>
      <c r="P10" s="156"/>
      <c r="Q10" s="16"/>
      <c r="R10" s="9" t="str">
        <f t="shared" si="1"/>
        <v>Yes</v>
      </c>
      <c r="X10" s="8"/>
    </row>
    <row r="11" spans="2:24" ht="15" customHeight="1" x14ac:dyDescent="0.35">
      <c r="B11" s="236">
        <f t="shared" si="2"/>
        <v>4</v>
      </c>
      <c r="C11" s="237" t="s">
        <v>130</v>
      </c>
      <c r="D11" s="172">
        <v>46010</v>
      </c>
      <c r="E11" s="174">
        <v>3304000</v>
      </c>
      <c r="F11" s="174">
        <v>3304000</v>
      </c>
      <c r="G11" s="170" t="s">
        <v>99</v>
      </c>
      <c r="H11" s="171">
        <v>0</v>
      </c>
      <c r="I11" s="171">
        <v>0</v>
      </c>
      <c r="J11" s="171" t="s">
        <v>55</v>
      </c>
      <c r="K11" s="171">
        <v>0</v>
      </c>
      <c r="L11" s="171">
        <v>0</v>
      </c>
      <c r="M11" s="171">
        <v>0</v>
      </c>
      <c r="N11" s="171">
        <v>0</v>
      </c>
      <c r="O11" s="169">
        <f t="shared" si="0"/>
        <v>0</v>
      </c>
      <c r="P11" s="156"/>
      <c r="Q11" s="16"/>
      <c r="R11" s="9" t="str">
        <f t="shared" si="1"/>
        <v>Yes</v>
      </c>
      <c r="X11" s="8"/>
    </row>
    <row r="12" spans="2:24" ht="15" customHeight="1" x14ac:dyDescent="0.35">
      <c r="B12" s="236">
        <f t="shared" si="2"/>
        <v>5</v>
      </c>
      <c r="C12" s="237" t="s">
        <v>144</v>
      </c>
      <c r="D12" s="172">
        <v>46015</v>
      </c>
      <c r="E12" s="174">
        <v>2219285.84</v>
      </c>
      <c r="F12" s="174">
        <v>1482704.32</v>
      </c>
      <c r="G12" s="170" t="s">
        <v>99</v>
      </c>
      <c r="H12" s="171">
        <v>0</v>
      </c>
      <c r="I12" s="171">
        <v>0</v>
      </c>
      <c r="J12" s="171" t="s">
        <v>55</v>
      </c>
      <c r="K12" s="171">
        <v>0</v>
      </c>
      <c r="L12" s="171">
        <v>0</v>
      </c>
      <c r="M12" s="171">
        <v>0</v>
      </c>
      <c r="N12" s="171">
        <v>736581.51999999979</v>
      </c>
      <c r="O12" s="169">
        <f t="shared" si="0"/>
        <v>0</v>
      </c>
      <c r="P12" s="156"/>
      <c r="Q12" s="16"/>
      <c r="R12" s="9" t="str">
        <f t="shared" si="1"/>
        <v>Yes</v>
      </c>
      <c r="X12" s="8"/>
    </row>
    <row r="13" spans="2:24" ht="15" customHeight="1" x14ac:dyDescent="0.35">
      <c r="B13" s="236">
        <f t="shared" si="2"/>
        <v>6</v>
      </c>
      <c r="C13" s="237" t="s">
        <v>95</v>
      </c>
      <c r="D13" s="172">
        <v>45978</v>
      </c>
      <c r="E13" s="174">
        <v>1460062</v>
      </c>
      <c r="F13" s="173">
        <v>960946</v>
      </c>
      <c r="G13" s="170" t="s">
        <v>99</v>
      </c>
      <c r="H13" s="171">
        <v>0</v>
      </c>
      <c r="I13" s="171">
        <v>0</v>
      </c>
      <c r="J13" s="171" t="s">
        <v>55</v>
      </c>
      <c r="K13" s="171">
        <v>0</v>
      </c>
      <c r="L13" s="171">
        <v>0</v>
      </c>
      <c r="M13" s="171">
        <v>0</v>
      </c>
      <c r="N13" s="171">
        <v>499116</v>
      </c>
      <c r="O13" s="169">
        <f t="shared" si="0"/>
        <v>0</v>
      </c>
      <c r="P13" s="156"/>
      <c r="Q13" s="16"/>
      <c r="R13" s="9" t="str">
        <f t="shared" si="1"/>
        <v>Yes</v>
      </c>
      <c r="X13" s="8"/>
    </row>
    <row r="14" spans="2:24" ht="15" customHeight="1" x14ac:dyDescent="0.35">
      <c r="B14" s="236">
        <f t="shared" si="2"/>
        <v>7</v>
      </c>
      <c r="C14" s="237" t="s">
        <v>145</v>
      </c>
      <c r="D14" s="172">
        <v>45983</v>
      </c>
      <c r="E14" s="174">
        <v>1402057</v>
      </c>
      <c r="F14" s="174">
        <v>1402057</v>
      </c>
      <c r="G14" s="170" t="s">
        <v>99</v>
      </c>
      <c r="H14" s="171">
        <v>0</v>
      </c>
      <c r="I14" s="171">
        <v>0</v>
      </c>
      <c r="J14" s="171" t="s">
        <v>55</v>
      </c>
      <c r="K14" s="171">
        <v>0</v>
      </c>
      <c r="L14" s="171">
        <v>0</v>
      </c>
      <c r="M14" s="171">
        <v>0</v>
      </c>
      <c r="N14" s="171">
        <v>0</v>
      </c>
      <c r="O14" s="169">
        <f t="shared" si="0"/>
        <v>0</v>
      </c>
      <c r="P14" s="156"/>
      <c r="Q14" s="16"/>
      <c r="R14" s="9" t="str">
        <f t="shared" si="1"/>
        <v>Yes</v>
      </c>
      <c r="X14" s="8"/>
    </row>
    <row r="15" spans="2:24" ht="15" customHeight="1" x14ac:dyDescent="0.35">
      <c r="B15" s="236">
        <f t="shared" si="2"/>
        <v>8</v>
      </c>
      <c r="C15" s="237" t="s">
        <v>184</v>
      </c>
      <c r="D15" s="172">
        <v>46011</v>
      </c>
      <c r="E15" s="174">
        <v>1083569</v>
      </c>
      <c r="F15" s="173">
        <v>1055413</v>
      </c>
      <c r="G15" s="170" t="s">
        <v>99</v>
      </c>
      <c r="H15" s="171">
        <v>0</v>
      </c>
      <c r="I15" s="171">
        <v>0</v>
      </c>
      <c r="J15" s="171" t="s">
        <v>55</v>
      </c>
      <c r="K15" s="171">
        <v>0</v>
      </c>
      <c r="L15" s="171">
        <v>0</v>
      </c>
      <c r="M15" s="171">
        <v>0</v>
      </c>
      <c r="N15" s="171">
        <v>28156</v>
      </c>
      <c r="O15" s="169">
        <f t="shared" si="0"/>
        <v>0</v>
      </c>
      <c r="P15" s="156"/>
      <c r="Q15" s="16"/>
      <c r="R15" s="9" t="str">
        <f t="shared" si="1"/>
        <v>Yes</v>
      </c>
      <c r="X15" s="8"/>
    </row>
    <row r="16" spans="2:24" ht="15" customHeight="1" x14ac:dyDescent="0.35">
      <c r="B16" s="236">
        <f t="shared" si="2"/>
        <v>9</v>
      </c>
      <c r="C16" s="237" t="s">
        <v>135</v>
      </c>
      <c r="D16" s="172">
        <v>45980</v>
      </c>
      <c r="E16" s="174">
        <v>928181</v>
      </c>
      <c r="F16" s="173">
        <v>928181</v>
      </c>
      <c r="G16" s="170" t="s">
        <v>99</v>
      </c>
      <c r="H16" s="171">
        <v>0</v>
      </c>
      <c r="I16" s="171">
        <v>0</v>
      </c>
      <c r="J16" s="171" t="s">
        <v>55</v>
      </c>
      <c r="K16" s="171">
        <v>0</v>
      </c>
      <c r="L16" s="171">
        <v>0</v>
      </c>
      <c r="M16" s="171">
        <v>0</v>
      </c>
      <c r="N16" s="171">
        <v>0</v>
      </c>
      <c r="O16" s="169">
        <f t="shared" si="0"/>
        <v>0</v>
      </c>
      <c r="P16" s="156"/>
      <c r="Q16" s="16"/>
      <c r="R16" s="9" t="str">
        <f t="shared" si="1"/>
        <v>Yes</v>
      </c>
      <c r="X16" s="8"/>
    </row>
    <row r="17" spans="2:24" ht="15" customHeight="1" x14ac:dyDescent="0.35">
      <c r="B17" s="236">
        <f t="shared" si="2"/>
        <v>10</v>
      </c>
      <c r="C17" s="237" t="s">
        <v>96</v>
      </c>
      <c r="D17" s="172">
        <v>45978</v>
      </c>
      <c r="E17" s="174">
        <v>587609</v>
      </c>
      <c r="F17" s="174">
        <v>24524</v>
      </c>
      <c r="G17" s="170" t="s">
        <v>99</v>
      </c>
      <c r="H17" s="171">
        <v>0</v>
      </c>
      <c r="I17" s="171">
        <v>0</v>
      </c>
      <c r="J17" s="171" t="s">
        <v>55</v>
      </c>
      <c r="K17" s="171">
        <v>0</v>
      </c>
      <c r="L17" s="171">
        <v>0</v>
      </c>
      <c r="M17" s="171">
        <v>0</v>
      </c>
      <c r="N17" s="171">
        <v>563085</v>
      </c>
      <c r="O17" s="169">
        <f t="shared" si="0"/>
        <v>0</v>
      </c>
      <c r="P17" s="156"/>
      <c r="Q17" s="16"/>
      <c r="R17" s="9" t="str">
        <f t="shared" si="1"/>
        <v>Yes</v>
      </c>
      <c r="X17" s="8"/>
    </row>
    <row r="18" spans="2:24" ht="15" customHeight="1" x14ac:dyDescent="0.35">
      <c r="B18" s="236">
        <f t="shared" si="2"/>
        <v>11</v>
      </c>
      <c r="C18" s="237" t="s">
        <v>94</v>
      </c>
      <c r="D18" s="172">
        <v>45996</v>
      </c>
      <c r="E18" s="174">
        <v>535143</v>
      </c>
      <c r="F18" s="173">
        <v>268336.32</v>
      </c>
      <c r="G18" s="170" t="s">
        <v>99</v>
      </c>
      <c r="H18" s="171">
        <v>0</v>
      </c>
      <c r="I18" s="171">
        <v>0</v>
      </c>
      <c r="J18" s="171" t="s">
        <v>55</v>
      </c>
      <c r="K18" s="171">
        <v>0</v>
      </c>
      <c r="L18" s="171">
        <v>0</v>
      </c>
      <c r="M18" s="171">
        <v>0</v>
      </c>
      <c r="N18" s="171">
        <v>266806.68</v>
      </c>
      <c r="O18" s="169">
        <f t="shared" si="0"/>
        <v>0</v>
      </c>
      <c r="P18" s="156"/>
      <c r="Q18" s="16"/>
      <c r="R18" s="9" t="str">
        <f t="shared" si="1"/>
        <v>Yes</v>
      </c>
      <c r="X18" s="8"/>
    </row>
    <row r="19" spans="2:24" ht="15" customHeight="1" x14ac:dyDescent="0.35">
      <c r="B19" s="236">
        <f t="shared" si="2"/>
        <v>12</v>
      </c>
      <c r="C19" s="237" t="s">
        <v>124</v>
      </c>
      <c r="D19" s="172">
        <v>45979</v>
      </c>
      <c r="E19" s="174">
        <v>418735</v>
      </c>
      <c r="F19" s="173">
        <v>418735</v>
      </c>
      <c r="G19" s="170" t="s">
        <v>99</v>
      </c>
      <c r="H19" s="171">
        <v>0</v>
      </c>
      <c r="I19" s="171">
        <v>0</v>
      </c>
      <c r="J19" s="171" t="s">
        <v>55</v>
      </c>
      <c r="K19" s="171">
        <v>0</v>
      </c>
      <c r="L19" s="171">
        <v>0</v>
      </c>
      <c r="M19" s="171">
        <v>0</v>
      </c>
      <c r="N19" s="171">
        <v>0</v>
      </c>
      <c r="O19" s="169">
        <f t="shared" si="0"/>
        <v>0</v>
      </c>
      <c r="P19" s="156"/>
      <c r="Q19" s="16"/>
      <c r="R19" s="9" t="str">
        <f t="shared" si="1"/>
        <v>Yes</v>
      </c>
      <c r="X19" s="8"/>
    </row>
    <row r="20" spans="2:24" ht="15" customHeight="1" x14ac:dyDescent="0.35">
      <c r="B20" s="236">
        <f t="shared" si="2"/>
        <v>13</v>
      </c>
      <c r="C20" s="237" t="s">
        <v>93</v>
      </c>
      <c r="D20" s="172">
        <v>45982</v>
      </c>
      <c r="E20" s="174">
        <v>413916.95</v>
      </c>
      <c r="F20" s="174">
        <v>374856.56</v>
      </c>
      <c r="G20" s="170" t="s">
        <v>99</v>
      </c>
      <c r="H20" s="171">
        <v>0</v>
      </c>
      <c r="I20" s="171">
        <v>0</v>
      </c>
      <c r="J20" s="171" t="s">
        <v>55</v>
      </c>
      <c r="K20" s="171">
        <v>0</v>
      </c>
      <c r="L20" s="171">
        <v>0</v>
      </c>
      <c r="M20" s="171">
        <v>0</v>
      </c>
      <c r="N20" s="208">
        <v>39060.390000000014</v>
      </c>
      <c r="O20" s="169">
        <f>E20-F20-N20</f>
        <v>0</v>
      </c>
      <c r="P20" s="156"/>
      <c r="Q20" s="16"/>
      <c r="R20" s="9" t="str">
        <f t="shared" si="1"/>
        <v>Yes</v>
      </c>
      <c r="X20" s="8"/>
    </row>
    <row r="21" spans="2:24" ht="15" customHeight="1" x14ac:dyDescent="0.35">
      <c r="B21" s="236">
        <f t="shared" si="2"/>
        <v>14</v>
      </c>
      <c r="C21" s="237" t="s">
        <v>146</v>
      </c>
      <c r="D21" s="172">
        <v>46022</v>
      </c>
      <c r="E21" s="174">
        <v>412339.20000000001</v>
      </c>
      <c r="F21" s="173">
        <v>412339</v>
      </c>
      <c r="G21" s="170" t="s">
        <v>99</v>
      </c>
      <c r="H21" s="171">
        <v>0</v>
      </c>
      <c r="I21" s="171">
        <v>0</v>
      </c>
      <c r="J21" s="171" t="s">
        <v>55</v>
      </c>
      <c r="K21" s="171">
        <v>0</v>
      </c>
      <c r="L21" s="171">
        <v>0</v>
      </c>
      <c r="M21" s="171">
        <v>0</v>
      </c>
      <c r="N21" s="171">
        <v>0</v>
      </c>
      <c r="O21" s="169">
        <f t="shared" si="0"/>
        <v>0.20000000001164153</v>
      </c>
      <c r="P21" s="156"/>
      <c r="Q21" s="16"/>
      <c r="R21" s="9" t="str">
        <f t="shared" si="1"/>
        <v>Yes</v>
      </c>
      <c r="X21" s="8"/>
    </row>
    <row r="22" spans="2:24" ht="15" customHeight="1" x14ac:dyDescent="0.35">
      <c r="B22" s="236">
        <f t="shared" si="2"/>
        <v>15</v>
      </c>
      <c r="C22" s="237" t="s">
        <v>147</v>
      </c>
      <c r="D22" s="172">
        <v>45996</v>
      </c>
      <c r="E22" s="174">
        <v>381370</v>
      </c>
      <c r="F22" s="173">
        <v>300000</v>
      </c>
      <c r="G22" s="170" t="s">
        <v>99</v>
      </c>
      <c r="H22" s="171">
        <v>0</v>
      </c>
      <c r="I22" s="171">
        <v>0</v>
      </c>
      <c r="J22" s="171" t="s">
        <v>55</v>
      </c>
      <c r="K22" s="171">
        <v>0</v>
      </c>
      <c r="L22" s="171">
        <v>0</v>
      </c>
      <c r="M22" s="171">
        <v>0</v>
      </c>
      <c r="N22" s="171">
        <v>81370</v>
      </c>
      <c r="O22" s="169">
        <f t="shared" si="0"/>
        <v>0</v>
      </c>
      <c r="P22" s="156"/>
      <c r="Q22" s="16"/>
      <c r="R22" s="9" t="str">
        <f t="shared" si="1"/>
        <v>Yes</v>
      </c>
      <c r="X22" s="8"/>
    </row>
    <row r="23" spans="2:24" s="176" customFormat="1" ht="15" customHeight="1" x14ac:dyDescent="0.35">
      <c r="B23" s="236">
        <f t="shared" si="2"/>
        <v>16</v>
      </c>
      <c r="C23" s="237" t="s">
        <v>141</v>
      </c>
      <c r="D23" s="172">
        <v>46015</v>
      </c>
      <c r="E23" s="206">
        <v>291220</v>
      </c>
      <c r="F23" s="173">
        <v>267110</v>
      </c>
      <c r="G23" s="170" t="s">
        <v>99</v>
      </c>
      <c r="H23" s="171">
        <v>0</v>
      </c>
      <c r="I23" s="171">
        <v>0</v>
      </c>
      <c r="J23" s="171" t="s">
        <v>55</v>
      </c>
      <c r="K23" s="171">
        <v>0</v>
      </c>
      <c r="L23" s="171">
        <v>0</v>
      </c>
      <c r="M23" s="171">
        <v>0</v>
      </c>
      <c r="N23" s="171">
        <v>24110</v>
      </c>
      <c r="O23" s="169">
        <f t="shared" si="0"/>
        <v>0</v>
      </c>
      <c r="P23" s="156"/>
      <c r="Q23" s="17"/>
      <c r="R23" s="9" t="str">
        <f t="shared" si="1"/>
        <v>Yes</v>
      </c>
      <c r="S23" s="18"/>
      <c r="T23" s="18"/>
      <c r="U23" s="18"/>
      <c r="V23" s="18"/>
      <c r="W23" s="18"/>
    </row>
    <row r="24" spans="2:24" s="176" customFormat="1" ht="15" customHeight="1" x14ac:dyDescent="0.35">
      <c r="B24" s="236">
        <f t="shared" si="2"/>
        <v>17</v>
      </c>
      <c r="C24" s="237" t="s">
        <v>148</v>
      </c>
      <c r="D24" s="172">
        <v>46017</v>
      </c>
      <c r="E24" s="206">
        <v>278144</v>
      </c>
      <c r="F24" s="173">
        <v>184924</v>
      </c>
      <c r="G24" s="170" t="s">
        <v>99</v>
      </c>
      <c r="H24" s="171">
        <v>0</v>
      </c>
      <c r="I24" s="171">
        <v>0</v>
      </c>
      <c r="J24" s="171" t="s">
        <v>55</v>
      </c>
      <c r="K24" s="171">
        <v>0</v>
      </c>
      <c r="L24" s="171">
        <v>0</v>
      </c>
      <c r="M24" s="171">
        <v>0</v>
      </c>
      <c r="N24" s="171">
        <v>93220</v>
      </c>
      <c r="O24" s="169">
        <f t="shared" ref="O24:O31" si="3">E24-F24-N24</f>
        <v>0</v>
      </c>
      <c r="P24" s="156"/>
      <c r="Q24" s="17"/>
      <c r="R24" s="9" t="str">
        <f t="shared" si="1"/>
        <v>Yes</v>
      </c>
      <c r="S24" s="18"/>
      <c r="T24" s="18"/>
      <c r="U24" s="18"/>
      <c r="V24" s="18"/>
      <c r="W24" s="18"/>
    </row>
    <row r="25" spans="2:24" s="176" customFormat="1" ht="15" customHeight="1" x14ac:dyDescent="0.35">
      <c r="B25" s="236">
        <f t="shared" si="2"/>
        <v>18</v>
      </c>
      <c r="C25" s="237" t="s">
        <v>149</v>
      </c>
      <c r="D25" s="172">
        <v>46000</v>
      </c>
      <c r="E25" s="206">
        <v>262900</v>
      </c>
      <c r="F25" s="173">
        <v>261271</v>
      </c>
      <c r="G25" s="170" t="s">
        <v>99</v>
      </c>
      <c r="H25" s="171">
        <v>0</v>
      </c>
      <c r="I25" s="171">
        <v>0</v>
      </c>
      <c r="J25" s="171" t="s">
        <v>55</v>
      </c>
      <c r="K25" s="171">
        <v>0</v>
      </c>
      <c r="L25" s="171">
        <v>0</v>
      </c>
      <c r="M25" s="171">
        <v>0</v>
      </c>
      <c r="N25" s="171">
        <v>1629</v>
      </c>
      <c r="O25" s="169">
        <f t="shared" si="3"/>
        <v>0</v>
      </c>
      <c r="P25" s="156"/>
      <c r="Q25" s="17"/>
      <c r="R25" s="9" t="str">
        <f t="shared" si="1"/>
        <v>Yes</v>
      </c>
      <c r="S25" s="18"/>
      <c r="T25" s="18"/>
      <c r="U25" s="18"/>
      <c r="V25" s="18"/>
      <c r="W25" s="18"/>
    </row>
    <row r="26" spans="2:24" s="176" customFormat="1" ht="15" customHeight="1" x14ac:dyDescent="0.35">
      <c r="B26" s="236">
        <f t="shared" si="2"/>
        <v>19</v>
      </c>
      <c r="C26" s="237" t="s">
        <v>123</v>
      </c>
      <c r="D26" s="172">
        <v>46010</v>
      </c>
      <c r="E26" s="206">
        <v>239863</v>
      </c>
      <c r="F26" s="173">
        <v>239780</v>
      </c>
      <c r="G26" s="170" t="s">
        <v>99</v>
      </c>
      <c r="H26" s="171">
        <v>0</v>
      </c>
      <c r="I26" s="171">
        <v>0</v>
      </c>
      <c r="J26" s="171" t="s">
        <v>55</v>
      </c>
      <c r="K26" s="171">
        <v>0</v>
      </c>
      <c r="L26" s="171">
        <v>0</v>
      </c>
      <c r="M26" s="171">
        <v>0</v>
      </c>
      <c r="N26" s="171">
        <v>83</v>
      </c>
      <c r="O26" s="169">
        <f t="shared" si="3"/>
        <v>0</v>
      </c>
      <c r="P26" s="156"/>
      <c r="Q26" s="17"/>
      <c r="R26" s="9" t="str">
        <f t="shared" si="1"/>
        <v>Yes</v>
      </c>
      <c r="S26" s="18"/>
      <c r="T26" s="18"/>
      <c r="U26" s="18"/>
      <c r="V26" s="18"/>
      <c r="W26" s="18"/>
    </row>
    <row r="27" spans="2:24" s="176" customFormat="1" ht="15" customHeight="1" x14ac:dyDescent="0.35">
      <c r="B27" s="236">
        <f t="shared" si="2"/>
        <v>20</v>
      </c>
      <c r="C27" s="237" t="s">
        <v>132</v>
      </c>
      <c r="D27" s="199">
        <v>46017</v>
      </c>
      <c r="E27" s="207">
        <v>227580.85</v>
      </c>
      <c r="F27" s="173">
        <v>200337</v>
      </c>
      <c r="G27" s="170" t="s">
        <v>99</v>
      </c>
      <c r="H27" s="171">
        <v>0</v>
      </c>
      <c r="I27" s="171">
        <v>0</v>
      </c>
      <c r="J27" s="171" t="s">
        <v>55</v>
      </c>
      <c r="K27" s="171">
        <v>0</v>
      </c>
      <c r="L27" s="171">
        <v>0</v>
      </c>
      <c r="M27" s="171">
        <v>0</v>
      </c>
      <c r="N27" s="171">
        <v>27243.850000000006</v>
      </c>
      <c r="O27" s="169">
        <f t="shared" ref="O27" si="4">E27-F27-N27</f>
        <v>0</v>
      </c>
      <c r="P27" s="156"/>
      <c r="Q27" s="17"/>
      <c r="R27" s="9" t="str">
        <f t="shared" si="1"/>
        <v>Yes</v>
      </c>
      <c r="S27" s="18"/>
      <c r="T27" s="18"/>
      <c r="U27" s="18"/>
      <c r="V27" s="18"/>
      <c r="W27" s="18"/>
    </row>
    <row r="28" spans="2:24" s="176" customFormat="1" ht="15" customHeight="1" x14ac:dyDescent="0.35">
      <c r="B28" s="236">
        <f t="shared" si="2"/>
        <v>21</v>
      </c>
      <c r="C28" s="237" t="s">
        <v>150</v>
      </c>
      <c r="D28" s="199">
        <v>46003</v>
      </c>
      <c r="E28" s="207">
        <v>209880</v>
      </c>
      <c r="F28" s="173">
        <v>109440</v>
      </c>
      <c r="G28" s="170" t="s">
        <v>99</v>
      </c>
      <c r="H28" s="171">
        <v>0</v>
      </c>
      <c r="I28" s="171">
        <v>0</v>
      </c>
      <c r="J28" s="171" t="s">
        <v>55</v>
      </c>
      <c r="K28" s="171">
        <v>0</v>
      </c>
      <c r="L28" s="171">
        <v>0</v>
      </c>
      <c r="M28" s="171">
        <v>0</v>
      </c>
      <c r="N28" s="171">
        <v>100440</v>
      </c>
      <c r="O28" s="169">
        <f t="shared" ref="O28" si="5">E28-F28-N28</f>
        <v>0</v>
      </c>
      <c r="P28" s="156"/>
      <c r="Q28" s="17"/>
      <c r="R28" s="9" t="str">
        <f t="shared" si="1"/>
        <v>Yes</v>
      </c>
      <c r="S28" s="18"/>
      <c r="T28" s="18"/>
      <c r="U28" s="18"/>
      <c r="V28" s="18"/>
      <c r="W28" s="18"/>
    </row>
    <row r="29" spans="2:24" s="176" customFormat="1" ht="15" customHeight="1" x14ac:dyDescent="0.35">
      <c r="B29" s="236">
        <f t="shared" si="2"/>
        <v>22</v>
      </c>
      <c r="C29" s="237" t="s">
        <v>121</v>
      </c>
      <c r="D29" s="172">
        <v>45991</v>
      </c>
      <c r="E29" s="206">
        <v>199398</v>
      </c>
      <c r="F29" s="173">
        <v>199398</v>
      </c>
      <c r="G29" s="170" t="s">
        <v>99</v>
      </c>
      <c r="H29" s="171">
        <v>0</v>
      </c>
      <c r="I29" s="171">
        <v>0</v>
      </c>
      <c r="J29" s="171" t="s">
        <v>55</v>
      </c>
      <c r="K29" s="171">
        <v>0</v>
      </c>
      <c r="L29" s="171">
        <v>0</v>
      </c>
      <c r="M29" s="171">
        <v>0</v>
      </c>
      <c r="N29" s="171">
        <v>0</v>
      </c>
      <c r="O29" s="169">
        <f t="shared" si="3"/>
        <v>0</v>
      </c>
      <c r="P29" s="156"/>
      <c r="Q29" s="17"/>
      <c r="R29" s="9" t="str">
        <f t="shared" si="1"/>
        <v>Yes</v>
      </c>
      <c r="S29" s="18"/>
      <c r="T29" s="18"/>
      <c r="U29" s="18"/>
      <c r="V29" s="18"/>
      <c r="W29" s="18"/>
    </row>
    <row r="30" spans="2:24" s="176" customFormat="1" ht="15" customHeight="1" x14ac:dyDescent="0.35">
      <c r="B30" s="236">
        <f t="shared" si="2"/>
        <v>23</v>
      </c>
      <c r="C30" s="237" t="s">
        <v>114</v>
      </c>
      <c r="D30" s="172">
        <v>45979</v>
      </c>
      <c r="E30" s="206">
        <v>177000</v>
      </c>
      <c r="F30" s="173">
        <v>117000</v>
      </c>
      <c r="G30" s="170" t="s">
        <v>99</v>
      </c>
      <c r="H30" s="171">
        <v>0</v>
      </c>
      <c r="I30" s="171">
        <v>0</v>
      </c>
      <c r="J30" s="171" t="s">
        <v>55</v>
      </c>
      <c r="K30" s="171">
        <v>0</v>
      </c>
      <c r="L30" s="171">
        <v>0</v>
      </c>
      <c r="M30" s="171">
        <v>0</v>
      </c>
      <c r="N30" s="171">
        <v>60000</v>
      </c>
      <c r="O30" s="169">
        <f t="shared" si="3"/>
        <v>0</v>
      </c>
      <c r="P30" s="156"/>
      <c r="Q30" s="17"/>
      <c r="R30" s="9" t="str">
        <f t="shared" si="1"/>
        <v>Yes</v>
      </c>
      <c r="S30" s="18"/>
      <c r="T30" s="18"/>
      <c r="U30" s="18"/>
      <c r="V30" s="18"/>
      <c r="W30" s="18"/>
    </row>
    <row r="31" spans="2:24" s="176" customFormat="1" ht="15" customHeight="1" x14ac:dyDescent="0.35">
      <c r="B31" s="236">
        <f t="shared" si="2"/>
        <v>24</v>
      </c>
      <c r="C31" s="237" t="s">
        <v>92</v>
      </c>
      <c r="D31" s="172">
        <v>45974</v>
      </c>
      <c r="E31" s="206">
        <v>170625</v>
      </c>
      <c r="F31" s="173">
        <v>170625</v>
      </c>
      <c r="G31" s="170" t="s">
        <v>99</v>
      </c>
      <c r="H31" s="171">
        <v>0</v>
      </c>
      <c r="I31" s="171">
        <v>0</v>
      </c>
      <c r="J31" s="171" t="s">
        <v>55</v>
      </c>
      <c r="K31" s="171">
        <v>0</v>
      </c>
      <c r="L31" s="171">
        <v>0</v>
      </c>
      <c r="M31" s="171">
        <v>0</v>
      </c>
      <c r="N31" s="171">
        <v>0</v>
      </c>
      <c r="O31" s="169">
        <f t="shared" si="3"/>
        <v>0</v>
      </c>
      <c r="P31" s="156"/>
      <c r="Q31" s="17"/>
      <c r="R31" s="9" t="str">
        <f t="shared" si="1"/>
        <v>Yes</v>
      </c>
      <c r="S31" s="18"/>
      <c r="T31" s="18"/>
      <c r="U31" s="18"/>
      <c r="V31" s="18"/>
      <c r="W31" s="18"/>
    </row>
    <row r="32" spans="2:24" s="176" customFormat="1" ht="15" customHeight="1" x14ac:dyDescent="0.35">
      <c r="B32" s="236">
        <f t="shared" si="2"/>
        <v>25</v>
      </c>
      <c r="C32" s="237" t="s">
        <v>89</v>
      </c>
      <c r="D32" s="205">
        <v>46022</v>
      </c>
      <c r="E32" s="206">
        <v>167200</v>
      </c>
      <c r="F32" s="173">
        <v>167200</v>
      </c>
      <c r="G32" s="170" t="s">
        <v>99</v>
      </c>
      <c r="H32" s="171">
        <v>0</v>
      </c>
      <c r="I32" s="171">
        <v>0</v>
      </c>
      <c r="J32" s="171" t="s">
        <v>55</v>
      </c>
      <c r="K32" s="171">
        <v>0</v>
      </c>
      <c r="L32" s="171">
        <v>0</v>
      </c>
      <c r="M32" s="171">
        <v>0</v>
      </c>
      <c r="N32" s="171">
        <v>0</v>
      </c>
      <c r="O32" s="169">
        <f t="shared" ref="O32:O95" si="6">E32-F32-N32</f>
        <v>0</v>
      </c>
      <c r="P32" s="156"/>
      <c r="Q32" s="17"/>
      <c r="R32" s="9" t="str">
        <f t="shared" si="1"/>
        <v>Yes</v>
      </c>
      <c r="S32" s="18"/>
      <c r="T32" s="18"/>
      <c r="U32" s="18"/>
      <c r="V32" s="18"/>
      <c r="W32" s="18"/>
    </row>
    <row r="33" spans="2:23" s="176" customFormat="1" ht="15" customHeight="1" x14ac:dyDescent="0.35">
      <c r="B33" s="236">
        <f t="shared" si="2"/>
        <v>26</v>
      </c>
      <c r="C33" s="237" t="s">
        <v>151</v>
      </c>
      <c r="D33" s="205">
        <v>46004</v>
      </c>
      <c r="E33" s="206">
        <v>154902</v>
      </c>
      <c r="F33" s="173">
        <v>93932</v>
      </c>
      <c r="G33" s="170" t="s">
        <v>99</v>
      </c>
      <c r="H33" s="171">
        <v>0</v>
      </c>
      <c r="I33" s="171">
        <v>0</v>
      </c>
      <c r="J33" s="171" t="s">
        <v>55</v>
      </c>
      <c r="K33" s="171">
        <v>0</v>
      </c>
      <c r="L33" s="171">
        <v>0</v>
      </c>
      <c r="M33" s="171">
        <v>0</v>
      </c>
      <c r="N33" s="171">
        <v>60970</v>
      </c>
      <c r="O33" s="169">
        <f t="shared" si="6"/>
        <v>0</v>
      </c>
      <c r="P33" s="156"/>
      <c r="Q33" s="17"/>
      <c r="R33" s="9" t="str">
        <f t="shared" si="1"/>
        <v>Yes</v>
      </c>
      <c r="S33" s="18"/>
      <c r="T33" s="18"/>
      <c r="U33" s="18"/>
      <c r="V33" s="18"/>
      <c r="W33" s="18"/>
    </row>
    <row r="34" spans="2:23" s="176" customFormat="1" ht="15" customHeight="1" x14ac:dyDescent="0.35">
      <c r="B34" s="236">
        <f t="shared" si="2"/>
        <v>27</v>
      </c>
      <c r="C34" s="237" t="s">
        <v>120</v>
      </c>
      <c r="D34" s="205">
        <v>45999</v>
      </c>
      <c r="E34" s="206">
        <v>135667</v>
      </c>
      <c r="F34" s="173">
        <v>135667</v>
      </c>
      <c r="G34" s="170" t="s">
        <v>99</v>
      </c>
      <c r="H34" s="171">
        <v>0</v>
      </c>
      <c r="I34" s="171">
        <v>0</v>
      </c>
      <c r="J34" s="171" t="s">
        <v>55</v>
      </c>
      <c r="K34" s="171">
        <v>0</v>
      </c>
      <c r="L34" s="171">
        <v>0</v>
      </c>
      <c r="M34" s="171">
        <v>0</v>
      </c>
      <c r="N34" s="171">
        <v>0</v>
      </c>
      <c r="O34" s="169">
        <f t="shared" si="6"/>
        <v>0</v>
      </c>
      <c r="P34" s="156"/>
      <c r="Q34" s="17"/>
      <c r="R34" s="9" t="str">
        <f t="shared" si="1"/>
        <v>Yes</v>
      </c>
      <c r="S34" s="18"/>
      <c r="T34" s="18"/>
      <c r="U34" s="18"/>
      <c r="V34" s="18"/>
      <c r="W34" s="18"/>
    </row>
    <row r="35" spans="2:23" s="176" customFormat="1" ht="15" customHeight="1" x14ac:dyDescent="0.35">
      <c r="B35" s="236">
        <f t="shared" si="2"/>
        <v>28</v>
      </c>
      <c r="C35" s="237" t="s">
        <v>117</v>
      </c>
      <c r="D35" s="205">
        <v>46015</v>
      </c>
      <c r="E35" s="206">
        <v>116820</v>
      </c>
      <c r="F35" s="173">
        <v>106200</v>
      </c>
      <c r="G35" s="170" t="s">
        <v>99</v>
      </c>
      <c r="H35" s="171">
        <v>0</v>
      </c>
      <c r="I35" s="171">
        <v>0</v>
      </c>
      <c r="J35" s="171" t="s">
        <v>55</v>
      </c>
      <c r="K35" s="171">
        <v>0</v>
      </c>
      <c r="L35" s="171">
        <v>0</v>
      </c>
      <c r="M35" s="171">
        <v>0</v>
      </c>
      <c r="N35" s="171">
        <v>10620</v>
      </c>
      <c r="O35" s="169">
        <f t="shared" si="6"/>
        <v>0</v>
      </c>
      <c r="P35" s="156"/>
      <c r="Q35" s="17"/>
      <c r="R35" s="9" t="str">
        <f t="shared" si="1"/>
        <v>Yes</v>
      </c>
      <c r="S35" s="18"/>
      <c r="T35" s="18"/>
      <c r="U35" s="18"/>
      <c r="V35" s="18"/>
      <c r="W35" s="18"/>
    </row>
    <row r="36" spans="2:23" s="176" customFormat="1" ht="15" customHeight="1" x14ac:dyDescent="0.35">
      <c r="B36" s="236">
        <f t="shared" si="2"/>
        <v>29</v>
      </c>
      <c r="C36" s="237" t="s">
        <v>152</v>
      </c>
      <c r="D36" s="205">
        <v>46001</v>
      </c>
      <c r="E36" s="206">
        <v>102643</v>
      </c>
      <c r="F36" s="173">
        <v>102643</v>
      </c>
      <c r="G36" s="170" t="s">
        <v>99</v>
      </c>
      <c r="H36" s="171">
        <v>0</v>
      </c>
      <c r="I36" s="171">
        <v>0</v>
      </c>
      <c r="J36" s="171" t="s">
        <v>55</v>
      </c>
      <c r="K36" s="171">
        <v>0</v>
      </c>
      <c r="L36" s="171">
        <v>0</v>
      </c>
      <c r="M36" s="171">
        <v>0</v>
      </c>
      <c r="N36" s="171">
        <v>0</v>
      </c>
      <c r="O36" s="169">
        <f t="shared" si="6"/>
        <v>0</v>
      </c>
      <c r="P36" s="156"/>
      <c r="Q36" s="17"/>
      <c r="R36" s="9" t="str">
        <f t="shared" si="1"/>
        <v>Yes</v>
      </c>
      <c r="S36" s="18"/>
      <c r="T36" s="18"/>
      <c r="U36" s="18"/>
      <c r="V36" s="18"/>
      <c r="W36" s="18"/>
    </row>
    <row r="37" spans="2:23" s="176" customFormat="1" ht="15" customHeight="1" x14ac:dyDescent="0.35">
      <c r="B37" s="236">
        <f t="shared" si="2"/>
        <v>30</v>
      </c>
      <c r="C37" s="237" t="s">
        <v>118</v>
      </c>
      <c r="D37" s="205">
        <v>45971</v>
      </c>
      <c r="E37" s="206">
        <v>85491</v>
      </c>
      <c r="F37" s="173">
        <v>85491</v>
      </c>
      <c r="G37" s="170" t="s">
        <v>99</v>
      </c>
      <c r="H37" s="171">
        <v>0</v>
      </c>
      <c r="I37" s="171">
        <v>0</v>
      </c>
      <c r="J37" s="171" t="s">
        <v>55</v>
      </c>
      <c r="K37" s="171">
        <v>0</v>
      </c>
      <c r="L37" s="171">
        <v>0</v>
      </c>
      <c r="M37" s="171">
        <v>0</v>
      </c>
      <c r="N37" s="171">
        <v>0</v>
      </c>
      <c r="O37" s="169">
        <f t="shared" si="6"/>
        <v>0</v>
      </c>
      <c r="P37" s="156"/>
      <c r="Q37" s="17"/>
      <c r="R37" s="9" t="str">
        <f t="shared" si="1"/>
        <v>Yes</v>
      </c>
      <c r="S37" s="18"/>
      <c r="T37" s="18"/>
      <c r="U37" s="18"/>
      <c r="V37" s="18"/>
      <c r="W37" s="18"/>
    </row>
    <row r="38" spans="2:23" s="176" customFormat="1" ht="15" customHeight="1" x14ac:dyDescent="0.35">
      <c r="B38" s="236">
        <f t="shared" si="2"/>
        <v>31</v>
      </c>
      <c r="C38" s="237" t="s">
        <v>153</v>
      </c>
      <c r="D38" s="205">
        <v>46018</v>
      </c>
      <c r="E38" s="206">
        <v>78980</v>
      </c>
      <c r="F38" s="173">
        <v>78980</v>
      </c>
      <c r="G38" s="170" t="s">
        <v>99</v>
      </c>
      <c r="H38" s="171">
        <v>0</v>
      </c>
      <c r="I38" s="171">
        <v>0</v>
      </c>
      <c r="J38" s="171" t="s">
        <v>55</v>
      </c>
      <c r="K38" s="171">
        <v>0</v>
      </c>
      <c r="L38" s="171">
        <v>0</v>
      </c>
      <c r="M38" s="171">
        <v>0</v>
      </c>
      <c r="N38" s="171">
        <v>0</v>
      </c>
      <c r="O38" s="169">
        <f t="shared" si="6"/>
        <v>0</v>
      </c>
      <c r="P38" s="156"/>
      <c r="Q38" s="17"/>
      <c r="R38" s="9" t="str">
        <f t="shared" si="1"/>
        <v>Yes</v>
      </c>
      <c r="S38" s="18"/>
      <c r="T38" s="18"/>
      <c r="U38" s="18"/>
      <c r="V38" s="18"/>
      <c r="W38" s="18"/>
    </row>
    <row r="39" spans="2:23" s="176" customFormat="1" ht="15" customHeight="1" x14ac:dyDescent="0.35">
      <c r="B39" s="236">
        <f t="shared" si="2"/>
        <v>32</v>
      </c>
      <c r="C39" s="237" t="s">
        <v>154</v>
      </c>
      <c r="D39" s="205">
        <v>46015</v>
      </c>
      <c r="E39" s="206">
        <v>68080</v>
      </c>
      <c r="F39" s="173">
        <v>68080</v>
      </c>
      <c r="G39" s="170" t="s">
        <v>99</v>
      </c>
      <c r="H39" s="171">
        <v>0</v>
      </c>
      <c r="I39" s="171">
        <v>0</v>
      </c>
      <c r="J39" s="171" t="s">
        <v>55</v>
      </c>
      <c r="K39" s="171">
        <v>0</v>
      </c>
      <c r="L39" s="171">
        <v>0</v>
      </c>
      <c r="M39" s="171">
        <v>0</v>
      </c>
      <c r="N39" s="171">
        <v>0</v>
      </c>
      <c r="O39" s="169">
        <f t="shared" si="6"/>
        <v>0</v>
      </c>
      <c r="P39" s="156"/>
      <c r="Q39" s="17"/>
      <c r="R39" s="9" t="str">
        <f t="shared" si="1"/>
        <v>Yes</v>
      </c>
      <c r="S39" s="18"/>
      <c r="T39" s="18"/>
      <c r="U39" s="18"/>
      <c r="V39" s="18"/>
      <c r="W39" s="18"/>
    </row>
    <row r="40" spans="2:23" s="176" customFormat="1" ht="15" customHeight="1" x14ac:dyDescent="0.35">
      <c r="B40" s="236">
        <f t="shared" si="2"/>
        <v>33</v>
      </c>
      <c r="C40" s="237" t="s">
        <v>155</v>
      </c>
      <c r="D40" s="205">
        <v>46017</v>
      </c>
      <c r="E40" s="206">
        <v>66375</v>
      </c>
      <c r="F40" s="173">
        <v>66375</v>
      </c>
      <c r="G40" s="170" t="s">
        <v>99</v>
      </c>
      <c r="H40" s="171">
        <v>0</v>
      </c>
      <c r="I40" s="171">
        <v>0</v>
      </c>
      <c r="J40" s="171" t="s">
        <v>55</v>
      </c>
      <c r="K40" s="171">
        <v>0</v>
      </c>
      <c r="L40" s="171">
        <v>0</v>
      </c>
      <c r="M40" s="171">
        <v>0</v>
      </c>
      <c r="N40" s="171">
        <v>0</v>
      </c>
      <c r="O40" s="169">
        <f t="shared" si="6"/>
        <v>0</v>
      </c>
      <c r="P40" s="156"/>
      <c r="Q40" s="17"/>
      <c r="R40" s="9" t="str">
        <f t="shared" si="1"/>
        <v>Yes</v>
      </c>
      <c r="S40" s="18"/>
      <c r="T40" s="18"/>
      <c r="U40" s="18"/>
      <c r="V40" s="18"/>
      <c r="W40" s="18"/>
    </row>
    <row r="41" spans="2:23" s="176" customFormat="1" ht="15" customHeight="1" x14ac:dyDescent="0.35">
      <c r="B41" s="236">
        <f t="shared" si="2"/>
        <v>34</v>
      </c>
      <c r="C41" s="237" t="s">
        <v>156</v>
      </c>
      <c r="D41" s="205">
        <v>46011</v>
      </c>
      <c r="E41" s="206">
        <v>54256</v>
      </c>
      <c r="F41" s="173">
        <v>0</v>
      </c>
      <c r="G41" s="170" t="s">
        <v>99</v>
      </c>
      <c r="H41" s="171">
        <v>0</v>
      </c>
      <c r="I41" s="171">
        <v>0</v>
      </c>
      <c r="J41" s="171" t="s">
        <v>55</v>
      </c>
      <c r="K41" s="171">
        <v>0</v>
      </c>
      <c r="L41" s="171">
        <v>0</v>
      </c>
      <c r="M41" s="171">
        <v>0</v>
      </c>
      <c r="N41" s="171">
        <v>54256</v>
      </c>
      <c r="O41" s="169">
        <f t="shared" si="6"/>
        <v>0</v>
      </c>
      <c r="P41" s="156"/>
      <c r="Q41" s="17"/>
      <c r="R41" s="9" t="str">
        <f t="shared" si="1"/>
        <v>No</v>
      </c>
      <c r="S41" s="18"/>
      <c r="T41" s="18"/>
      <c r="U41" s="18"/>
      <c r="V41" s="18"/>
      <c r="W41" s="18"/>
    </row>
    <row r="42" spans="2:23" s="176" customFormat="1" ht="15" customHeight="1" x14ac:dyDescent="0.35">
      <c r="B42" s="236">
        <f t="shared" si="2"/>
        <v>35</v>
      </c>
      <c r="C42" s="237" t="s">
        <v>134</v>
      </c>
      <c r="D42" s="205">
        <v>46009</v>
      </c>
      <c r="E42" s="206">
        <v>53100</v>
      </c>
      <c r="F42" s="173">
        <v>33600</v>
      </c>
      <c r="G42" s="170" t="s">
        <v>99</v>
      </c>
      <c r="H42" s="171">
        <v>0</v>
      </c>
      <c r="I42" s="171">
        <v>0</v>
      </c>
      <c r="J42" s="171" t="s">
        <v>55</v>
      </c>
      <c r="K42" s="171">
        <v>0</v>
      </c>
      <c r="L42" s="171">
        <v>0</v>
      </c>
      <c r="M42" s="171">
        <v>0</v>
      </c>
      <c r="N42" s="171">
        <v>19500</v>
      </c>
      <c r="O42" s="169">
        <f t="shared" si="6"/>
        <v>0</v>
      </c>
      <c r="P42" s="156"/>
      <c r="Q42" s="17"/>
      <c r="R42" s="9" t="str">
        <f t="shared" si="1"/>
        <v>Yes</v>
      </c>
      <c r="S42" s="18"/>
      <c r="T42" s="18"/>
      <c r="U42" s="18"/>
      <c r="V42" s="18"/>
      <c r="W42" s="18"/>
    </row>
    <row r="43" spans="2:23" s="176" customFormat="1" ht="15" customHeight="1" x14ac:dyDescent="0.35">
      <c r="B43" s="236">
        <f t="shared" si="2"/>
        <v>36</v>
      </c>
      <c r="C43" s="237" t="s">
        <v>127</v>
      </c>
      <c r="D43" s="205">
        <v>45999</v>
      </c>
      <c r="E43" s="206">
        <v>52557</v>
      </c>
      <c r="F43" s="173">
        <v>52557</v>
      </c>
      <c r="G43" s="170" t="s">
        <v>99</v>
      </c>
      <c r="H43" s="171">
        <v>0</v>
      </c>
      <c r="I43" s="171">
        <v>0</v>
      </c>
      <c r="J43" s="171" t="s">
        <v>55</v>
      </c>
      <c r="K43" s="171">
        <v>0</v>
      </c>
      <c r="L43" s="171">
        <v>0</v>
      </c>
      <c r="M43" s="171">
        <v>0</v>
      </c>
      <c r="N43" s="171">
        <v>0</v>
      </c>
      <c r="O43" s="169">
        <f t="shared" si="6"/>
        <v>0</v>
      </c>
      <c r="P43" s="156"/>
      <c r="Q43" s="17"/>
      <c r="R43" s="9" t="str">
        <f t="shared" si="1"/>
        <v>Yes</v>
      </c>
      <c r="S43" s="18"/>
      <c r="T43" s="18"/>
      <c r="U43" s="18"/>
      <c r="V43" s="18"/>
      <c r="W43" s="18"/>
    </row>
    <row r="44" spans="2:23" s="176" customFormat="1" ht="15" customHeight="1" x14ac:dyDescent="0.35">
      <c r="B44" s="236">
        <f t="shared" si="2"/>
        <v>37</v>
      </c>
      <c r="C44" s="237" t="s">
        <v>171</v>
      </c>
      <c r="D44" s="205">
        <v>45979</v>
      </c>
      <c r="E44" s="206">
        <v>51600</v>
      </c>
      <c r="F44" s="173"/>
      <c r="G44" s="170" t="s">
        <v>99</v>
      </c>
      <c r="H44" s="171">
        <v>0</v>
      </c>
      <c r="I44" s="171">
        <v>0</v>
      </c>
      <c r="J44" s="171" t="s">
        <v>55</v>
      </c>
      <c r="K44" s="171">
        <v>0</v>
      </c>
      <c r="L44" s="171">
        <v>0</v>
      </c>
      <c r="M44" s="171">
        <v>0</v>
      </c>
      <c r="N44" s="171">
        <v>51600</v>
      </c>
      <c r="O44" s="169">
        <f t="shared" si="6"/>
        <v>0</v>
      </c>
      <c r="P44" s="156"/>
      <c r="Q44" s="17"/>
      <c r="R44" s="9" t="str">
        <f t="shared" si="1"/>
        <v>No</v>
      </c>
      <c r="S44" s="18"/>
      <c r="T44" s="18"/>
      <c r="U44" s="18"/>
      <c r="V44" s="18"/>
      <c r="W44" s="18"/>
    </row>
    <row r="45" spans="2:23" s="176" customFormat="1" ht="15" customHeight="1" x14ac:dyDescent="0.35">
      <c r="B45" s="236">
        <f t="shared" si="2"/>
        <v>38</v>
      </c>
      <c r="C45" s="237" t="s">
        <v>98</v>
      </c>
      <c r="D45" s="205">
        <v>46018</v>
      </c>
      <c r="E45" s="206">
        <v>51330</v>
      </c>
      <c r="F45" s="173">
        <v>51330</v>
      </c>
      <c r="G45" s="170" t="s">
        <v>99</v>
      </c>
      <c r="H45" s="171">
        <v>0</v>
      </c>
      <c r="I45" s="171">
        <v>0</v>
      </c>
      <c r="J45" s="171" t="s">
        <v>55</v>
      </c>
      <c r="K45" s="171">
        <v>0</v>
      </c>
      <c r="L45" s="171">
        <v>0</v>
      </c>
      <c r="M45" s="171">
        <v>0</v>
      </c>
      <c r="N45" s="171">
        <v>0</v>
      </c>
      <c r="O45" s="169">
        <f t="shared" si="6"/>
        <v>0</v>
      </c>
      <c r="P45" s="156"/>
      <c r="Q45" s="17"/>
      <c r="R45" s="9" t="str">
        <f t="shared" si="1"/>
        <v>Yes</v>
      </c>
      <c r="S45" s="18"/>
      <c r="T45" s="18"/>
      <c r="U45" s="18"/>
      <c r="V45" s="18"/>
      <c r="W45" s="18"/>
    </row>
    <row r="46" spans="2:23" s="176" customFormat="1" ht="15" customHeight="1" x14ac:dyDescent="0.35">
      <c r="B46" s="236">
        <f t="shared" si="2"/>
        <v>39</v>
      </c>
      <c r="C46" s="237" t="s">
        <v>157</v>
      </c>
      <c r="D46" s="205">
        <v>45981</v>
      </c>
      <c r="E46" s="206">
        <v>50400</v>
      </c>
      <c r="F46" s="173">
        <v>50400</v>
      </c>
      <c r="G46" s="170" t="s">
        <v>99</v>
      </c>
      <c r="H46" s="171">
        <v>0</v>
      </c>
      <c r="I46" s="171">
        <v>0</v>
      </c>
      <c r="J46" s="171" t="s">
        <v>55</v>
      </c>
      <c r="K46" s="171">
        <v>0</v>
      </c>
      <c r="L46" s="171">
        <v>0</v>
      </c>
      <c r="M46" s="171">
        <v>0</v>
      </c>
      <c r="N46" s="171">
        <v>0</v>
      </c>
      <c r="O46" s="169">
        <f t="shared" si="6"/>
        <v>0</v>
      </c>
      <c r="P46" s="156"/>
      <c r="Q46" s="17"/>
      <c r="R46" s="9" t="str">
        <f t="shared" si="1"/>
        <v>Yes</v>
      </c>
      <c r="S46" s="18"/>
      <c r="T46" s="18"/>
      <c r="U46" s="18"/>
      <c r="V46" s="18"/>
      <c r="W46" s="18"/>
    </row>
    <row r="47" spans="2:23" s="176" customFormat="1" ht="15" customHeight="1" x14ac:dyDescent="0.35">
      <c r="B47" s="236">
        <f t="shared" si="2"/>
        <v>40</v>
      </c>
      <c r="C47" s="237" t="s">
        <v>158</v>
      </c>
      <c r="D47" s="205">
        <v>46014</v>
      </c>
      <c r="E47" s="206">
        <v>45637</v>
      </c>
      <c r="F47" s="173">
        <v>45637</v>
      </c>
      <c r="G47" s="170" t="s">
        <v>99</v>
      </c>
      <c r="H47" s="171">
        <v>0</v>
      </c>
      <c r="I47" s="171">
        <v>0</v>
      </c>
      <c r="J47" s="171" t="s">
        <v>55</v>
      </c>
      <c r="K47" s="171">
        <v>0</v>
      </c>
      <c r="L47" s="171">
        <v>0</v>
      </c>
      <c r="M47" s="171">
        <v>0</v>
      </c>
      <c r="N47" s="171">
        <v>0</v>
      </c>
      <c r="O47" s="169">
        <f t="shared" si="6"/>
        <v>0</v>
      </c>
      <c r="P47" s="156"/>
      <c r="Q47" s="17"/>
      <c r="R47" s="9" t="str">
        <f t="shared" si="1"/>
        <v>Yes</v>
      </c>
      <c r="S47" s="18"/>
      <c r="T47" s="18"/>
      <c r="U47" s="18"/>
      <c r="V47" s="18"/>
      <c r="W47" s="18"/>
    </row>
    <row r="48" spans="2:23" s="176" customFormat="1" ht="15" customHeight="1" x14ac:dyDescent="0.35">
      <c r="B48" s="236">
        <f t="shared" si="2"/>
        <v>41</v>
      </c>
      <c r="C48" s="237" t="s">
        <v>137</v>
      </c>
      <c r="D48" s="205">
        <v>46007</v>
      </c>
      <c r="E48" s="206">
        <v>44661</v>
      </c>
      <c r="F48" s="173">
        <v>44661</v>
      </c>
      <c r="G48" s="170" t="s">
        <v>99</v>
      </c>
      <c r="H48" s="171">
        <v>0</v>
      </c>
      <c r="I48" s="171">
        <v>0</v>
      </c>
      <c r="J48" s="171" t="s">
        <v>55</v>
      </c>
      <c r="K48" s="171">
        <v>0</v>
      </c>
      <c r="L48" s="171">
        <v>0</v>
      </c>
      <c r="M48" s="171">
        <v>0</v>
      </c>
      <c r="N48" s="171">
        <v>0</v>
      </c>
      <c r="O48" s="169">
        <f t="shared" si="6"/>
        <v>0</v>
      </c>
      <c r="P48" s="156"/>
      <c r="Q48" s="17"/>
      <c r="R48" s="9" t="str">
        <f t="shared" si="1"/>
        <v>Yes</v>
      </c>
      <c r="S48" s="18"/>
      <c r="T48" s="18"/>
      <c r="U48" s="18"/>
      <c r="V48" s="18"/>
      <c r="W48" s="18"/>
    </row>
    <row r="49" spans="2:23" s="176" customFormat="1" ht="15" customHeight="1" x14ac:dyDescent="0.35">
      <c r="B49" s="236">
        <f t="shared" si="2"/>
        <v>42</v>
      </c>
      <c r="C49" s="237" t="s">
        <v>122</v>
      </c>
      <c r="D49" s="205">
        <v>45989</v>
      </c>
      <c r="E49" s="206">
        <v>40356</v>
      </c>
      <c r="F49" s="173">
        <v>40356</v>
      </c>
      <c r="G49" s="170" t="s">
        <v>99</v>
      </c>
      <c r="H49" s="171">
        <v>0</v>
      </c>
      <c r="I49" s="171">
        <v>0</v>
      </c>
      <c r="J49" s="171" t="s">
        <v>55</v>
      </c>
      <c r="K49" s="171">
        <v>0</v>
      </c>
      <c r="L49" s="171">
        <v>0</v>
      </c>
      <c r="M49" s="171">
        <v>0</v>
      </c>
      <c r="N49" s="171">
        <v>0</v>
      </c>
      <c r="O49" s="169">
        <f t="shared" si="6"/>
        <v>0</v>
      </c>
      <c r="P49" s="156"/>
      <c r="Q49" s="17"/>
      <c r="R49" s="9" t="str">
        <f t="shared" si="1"/>
        <v>Yes</v>
      </c>
      <c r="S49" s="18"/>
      <c r="T49" s="18"/>
      <c r="U49" s="18"/>
      <c r="V49" s="18"/>
      <c r="W49" s="18"/>
    </row>
    <row r="50" spans="2:23" s="176" customFormat="1" ht="15" customHeight="1" x14ac:dyDescent="0.35">
      <c r="B50" s="236">
        <f t="shared" si="2"/>
        <v>43</v>
      </c>
      <c r="C50" s="237" t="s">
        <v>159</v>
      </c>
      <c r="D50" s="205">
        <v>45994</v>
      </c>
      <c r="E50" s="206">
        <v>36543.5</v>
      </c>
      <c r="F50" s="173">
        <v>26614</v>
      </c>
      <c r="G50" s="170" t="s">
        <v>99</v>
      </c>
      <c r="H50" s="171">
        <v>0</v>
      </c>
      <c r="I50" s="171">
        <v>0</v>
      </c>
      <c r="J50" s="171" t="s">
        <v>55</v>
      </c>
      <c r="K50" s="171">
        <v>0</v>
      </c>
      <c r="L50" s="171">
        <v>0</v>
      </c>
      <c r="M50" s="171">
        <v>0</v>
      </c>
      <c r="N50" s="171">
        <v>9929.5</v>
      </c>
      <c r="O50" s="169">
        <f t="shared" si="6"/>
        <v>0</v>
      </c>
      <c r="P50" s="156"/>
      <c r="Q50" s="17"/>
      <c r="R50" s="9" t="str">
        <f t="shared" si="1"/>
        <v>Yes</v>
      </c>
      <c r="S50" s="18"/>
      <c r="T50" s="18"/>
      <c r="U50" s="18"/>
      <c r="V50" s="18"/>
      <c r="W50" s="18"/>
    </row>
    <row r="51" spans="2:23" s="176" customFormat="1" ht="15" customHeight="1" x14ac:dyDescent="0.35">
      <c r="B51" s="236">
        <f t="shared" si="2"/>
        <v>44</v>
      </c>
      <c r="C51" s="237" t="s">
        <v>140</v>
      </c>
      <c r="D51" s="205">
        <v>46017</v>
      </c>
      <c r="E51" s="206">
        <v>34526</v>
      </c>
      <c r="F51" s="173">
        <v>34526</v>
      </c>
      <c r="G51" s="170" t="s">
        <v>99</v>
      </c>
      <c r="H51" s="171">
        <v>0</v>
      </c>
      <c r="I51" s="171">
        <v>0</v>
      </c>
      <c r="J51" s="171" t="s">
        <v>55</v>
      </c>
      <c r="K51" s="171">
        <v>0</v>
      </c>
      <c r="L51" s="171">
        <v>0</v>
      </c>
      <c r="M51" s="171">
        <v>0</v>
      </c>
      <c r="N51" s="171">
        <v>0</v>
      </c>
      <c r="O51" s="169">
        <f t="shared" si="6"/>
        <v>0</v>
      </c>
      <c r="P51" s="156"/>
      <c r="Q51" s="17"/>
      <c r="R51" s="9" t="str">
        <f t="shared" si="1"/>
        <v>Yes</v>
      </c>
      <c r="S51" s="18"/>
      <c r="T51" s="18"/>
      <c r="U51" s="18"/>
      <c r="V51" s="18"/>
      <c r="W51" s="18"/>
    </row>
    <row r="52" spans="2:23" s="176" customFormat="1" ht="15" customHeight="1" x14ac:dyDescent="0.35">
      <c r="B52" s="236">
        <f t="shared" si="2"/>
        <v>45</v>
      </c>
      <c r="C52" s="237" t="s">
        <v>131</v>
      </c>
      <c r="D52" s="205">
        <v>46014</v>
      </c>
      <c r="E52" s="206">
        <v>32288</v>
      </c>
      <c r="F52" s="173">
        <v>32288</v>
      </c>
      <c r="G52" s="170" t="s">
        <v>99</v>
      </c>
      <c r="H52" s="171">
        <v>0</v>
      </c>
      <c r="I52" s="171">
        <v>0</v>
      </c>
      <c r="J52" s="171" t="s">
        <v>55</v>
      </c>
      <c r="K52" s="171">
        <v>0</v>
      </c>
      <c r="L52" s="171">
        <v>0</v>
      </c>
      <c r="M52" s="171">
        <v>0</v>
      </c>
      <c r="N52" s="171">
        <v>0</v>
      </c>
      <c r="O52" s="169">
        <f t="shared" si="6"/>
        <v>0</v>
      </c>
      <c r="P52" s="156"/>
      <c r="Q52" s="17"/>
      <c r="R52" s="9" t="str">
        <f t="shared" si="1"/>
        <v>Yes</v>
      </c>
      <c r="S52" s="18"/>
      <c r="T52" s="18"/>
      <c r="U52" s="18"/>
      <c r="V52" s="18"/>
      <c r="W52" s="18"/>
    </row>
    <row r="53" spans="2:23" s="176" customFormat="1" ht="15" customHeight="1" x14ac:dyDescent="0.35">
      <c r="B53" s="236">
        <f t="shared" si="2"/>
        <v>46</v>
      </c>
      <c r="C53" s="237" t="s">
        <v>139</v>
      </c>
      <c r="D53" s="205">
        <v>46025</v>
      </c>
      <c r="E53" s="206">
        <v>27750</v>
      </c>
      <c r="F53" s="173">
        <v>26250</v>
      </c>
      <c r="G53" s="170" t="s">
        <v>99</v>
      </c>
      <c r="H53" s="171">
        <v>0</v>
      </c>
      <c r="I53" s="171">
        <v>0</v>
      </c>
      <c r="J53" s="171" t="s">
        <v>55</v>
      </c>
      <c r="K53" s="171">
        <v>0</v>
      </c>
      <c r="L53" s="171">
        <v>0</v>
      </c>
      <c r="M53" s="171">
        <v>0</v>
      </c>
      <c r="N53" s="171">
        <v>1500</v>
      </c>
      <c r="O53" s="169">
        <f t="shared" si="6"/>
        <v>0</v>
      </c>
      <c r="P53" s="156"/>
      <c r="Q53" s="17"/>
      <c r="R53" s="9" t="str">
        <f t="shared" si="1"/>
        <v>Yes</v>
      </c>
      <c r="S53" s="18"/>
      <c r="T53" s="18"/>
      <c r="U53" s="18"/>
      <c r="V53" s="18"/>
      <c r="W53" s="18"/>
    </row>
    <row r="54" spans="2:23" s="176" customFormat="1" ht="15" customHeight="1" x14ac:dyDescent="0.35">
      <c r="B54" s="236">
        <f t="shared" si="2"/>
        <v>47</v>
      </c>
      <c r="C54" s="237" t="s">
        <v>160</v>
      </c>
      <c r="D54" s="205">
        <v>45991</v>
      </c>
      <c r="E54" s="206">
        <v>27509</v>
      </c>
      <c r="F54" s="173">
        <v>27509</v>
      </c>
      <c r="G54" s="170" t="s">
        <v>99</v>
      </c>
      <c r="H54" s="171">
        <v>0</v>
      </c>
      <c r="I54" s="171">
        <v>0</v>
      </c>
      <c r="J54" s="171" t="s">
        <v>55</v>
      </c>
      <c r="K54" s="171">
        <v>0</v>
      </c>
      <c r="L54" s="171">
        <v>0</v>
      </c>
      <c r="M54" s="171">
        <v>0</v>
      </c>
      <c r="N54" s="171">
        <v>0</v>
      </c>
      <c r="O54" s="169">
        <f t="shared" si="6"/>
        <v>0</v>
      </c>
      <c r="P54" s="156"/>
      <c r="Q54" s="17"/>
      <c r="R54" s="9" t="str">
        <f t="shared" si="1"/>
        <v>Yes</v>
      </c>
      <c r="S54" s="18"/>
      <c r="T54" s="18"/>
      <c r="U54" s="18"/>
      <c r="V54" s="18"/>
      <c r="W54" s="18"/>
    </row>
    <row r="55" spans="2:23" s="176" customFormat="1" ht="15" customHeight="1" x14ac:dyDescent="0.35">
      <c r="B55" s="236">
        <f t="shared" si="2"/>
        <v>48</v>
      </c>
      <c r="C55" s="237" t="s">
        <v>113</v>
      </c>
      <c r="D55" s="205">
        <v>45996</v>
      </c>
      <c r="E55" s="206">
        <v>24261</v>
      </c>
      <c r="F55" s="173">
        <v>24261</v>
      </c>
      <c r="G55" s="170" t="s">
        <v>99</v>
      </c>
      <c r="H55" s="171">
        <v>0</v>
      </c>
      <c r="I55" s="171">
        <v>0</v>
      </c>
      <c r="J55" s="171" t="s">
        <v>55</v>
      </c>
      <c r="K55" s="171">
        <v>0</v>
      </c>
      <c r="L55" s="171">
        <v>0</v>
      </c>
      <c r="M55" s="171">
        <v>0</v>
      </c>
      <c r="N55" s="171">
        <v>0</v>
      </c>
      <c r="O55" s="169">
        <f t="shared" si="6"/>
        <v>0</v>
      </c>
      <c r="P55" s="156"/>
      <c r="Q55" s="17"/>
      <c r="R55" s="9" t="str">
        <f t="shared" si="1"/>
        <v>Yes</v>
      </c>
      <c r="S55" s="18"/>
      <c r="T55" s="18"/>
      <c r="U55" s="18"/>
      <c r="V55" s="18"/>
      <c r="W55" s="18"/>
    </row>
    <row r="56" spans="2:23" s="176" customFormat="1" ht="15" customHeight="1" x14ac:dyDescent="0.35">
      <c r="B56" s="236">
        <f t="shared" si="2"/>
        <v>49</v>
      </c>
      <c r="C56" s="237" t="s">
        <v>116</v>
      </c>
      <c r="D56" s="205">
        <v>45991</v>
      </c>
      <c r="E56" s="206">
        <v>23157</v>
      </c>
      <c r="F56" s="173">
        <v>23157</v>
      </c>
      <c r="G56" s="170" t="s">
        <v>99</v>
      </c>
      <c r="H56" s="171">
        <v>0</v>
      </c>
      <c r="I56" s="171">
        <v>0</v>
      </c>
      <c r="J56" s="171" t="s">
        <v>55</v>
      </c>
      <c r="K56" s="171">
        <v>0</v>
      </c>
      <c r="L56" s="171">
        <v>0</v>
      </c>
      <c r="M56" s="171">
        <v>0</v>
      </c>
      <c r="N56" s="171">
        <v>0</v>
      </c>
      <c r="O56" s="169">
        <v>0</v>
      </c>
      <c r="P56" s="156"/>
      <c r="Q56" s="17"/>
      <c r="R56" s="9" t="str">
        <f t="shared" si="1"/>
        <v>Yes</v>
      </c>
      <c r="S56" s="18"/>
      <c r="T56" s="18"/>
      <c r="U56" s="18"/>
      <c r="V56" s="18"/>
      <c r="W56" s="18"/>
    </row>
    <row r="57" spans="2:23" s="176" customFormat="1" ht="15" customHeight="1" x14ac:dyDescent="0.35">
      <c r="B57" s="236">
        <f t="shared" si="2"/>
        <v>50</v>
      </c>
      <c r="C57" s="237" t="s">
        <v>170</v>
      </c>
      <c r="D57" s="205">
        <v>45985</v>
      </c>
      <c r="E57" s="206">
        <v>22249</v>
      </c>
      <c r="F57" s="173">
        <v>0</v>
      </c>
      <c r="G57" s="170" t="s">
        <v>99</v>
      </c>
      <c r="H57" s="171">
        <v>0</v>
      </c>
      <c r="I57" s="171">
        <v>0</v>
      </c>
      <c r="J57" s="171" t="s">
        <v>55</v>
      </c>
      <c r="K57" s="171">
        <v>0</v>
      </c>
      <c r="L57" s="171">
        <v>0</v>
      </c>
      <c r="M57" s="171">
        <v>0</v>
      </c>
      <c r="N57" s="171">
        <v>22249</v>
      </c>
      <c r="O57" s="169">
        <f t="shared" si="6"/>
        <v>0</v>
      </c>
      <c r="P57" s="156"/>
      <c r="Q57" s="17"/>
      <c r="R57" s="9" t="str">
        <f t="shared" si="1"/>
        <v>No</v>
      </c>
      <c r="S57" s="18"/>
      <c r="T57" s="18"/>
      <c r="U57" s="18"/>
      <c r="V57" s="18"/>
      <c r="W57" s="18"/>
    </row>
    <row r="58" spans="2:23" s="175" customFormat="1" ht="15" customHeight="1" x14ac:dyDescent="0.35">
      <c r="B58" s="236">
        <f t="shared" si="2"/>
        <v>51</v>
      </c>
      <c r="C58" s="237" t="s">
        <v>161</v>
      </c>
      <c r="D58" s="205">
        <v>46016</v>
      </c>
      <c r="E58" s="206">
        <v>19800</v>
      </c>
      <c r="F58" s="173">
        <v>19800</v>
      </c>
      <c r="G58" s="170" t="s">
        <v>99</v>
      </c>
      <c r="H58" s="171">
        <v>0</v>
      </c>
      <c r="I58" s="171">
        <v>0</v>
      </c>
      <c r="J58" s="171" t="s">
        <v>55</v>
      </c>
      <c r="K58" s="171">
        <v>0</v>
      </c>
      <c r="L58" s="171">
        <v>0</v>
      </c>
      <c r="M58" s="171">
        <v>0</v>
      </c>
      <c r="N58" s="171">
        <v>0</v>
      </c>
      <c r="O58" s="169">
        <f t="shared" si="6"/>
        <v>0</v>
      </c>
      <c r="P58" s="156"/>
      <c r="Q58" s="17"/>
      <c r="R58" s="9" t="str">
        <f t="shared" si="1"/>
        <v>Yes</v>
      </c>
      <c r="S58" s="17"/>
      <c r="T58" s="17"/>
      <c r="U58" s="17"/>
      <c r="V58" s="17"/>
      <c r="W58" s="17"/>
    </row>
    <row r="59" spans="2:23" ht="15" customHeight="1" x14ac:dyDescent="0.35">
      <c r="B59" s="236">
        <f t="shared" si="2"/>
        <v>52</v>
      </c>
      <c r="C59" s="237" t="s">
        <v>162</v>
      </c>
      <c r="D59" s="205">
        <v>46006</v>
      </c>
      <c r="E59" s="206">
        <v>18290</v>
      </c>
      <c r="F59" s="173">
        <v>18290</v>
      </c>
      <c r="G59" s="170" t="s">
        <v>99</v>
      </c>
      <c r="H59" s="171">
        <v>0</v>
      </c>
      <c r="I59" s="171">
        <v>0</v>
      </c>
      <c r="J59" s="171" t="s">
        <v>55</v>
      </c>
      <c r="K59" s="171">
        <v>0</v>
      </c>
      <c r="L59" s="171">
        <v>0</v>
      </c>
      <c r="M59" s="171">
        <v>0</v>
      </c>
      <c r="N59" s="171">
        <v>0</v>
      </c>
      <c r="O59" s="169">
        <f t="shared" si="6"/>
        <v>0</v>
      </c>
      <c r="P59" s="156"/>
      <c r="R59" s="9" t="str">
        <f t="shared" si="1"/>
        <v>Yes</v>
      </c>
    </row>
    <row r="60" spans="2:23" ht="15" customHeight="1" x14ac:dyDescent="0.35">
      <c r="B60" s="236">
        <f t="shared" si="2"/>
        <v>53</v>
      </c>
      <c r="C60" s="237" t="s">
        <v>119</v>
      </c>
      <c r="D60" s="205">
        <v>45995</v>
      </c>
      <c r="E60" s="206">
        <v>18054</v>
      </c>
      <c r="F60" s="173">
        <v>18054</v>
      </c>
      <c r="G60" s="170" t="s">
        <v>99</v>
      </c>
      <c r="H60" s="171">
        <v>0</v>
      </c>
      <c r="I60" s="171">
        <v>0</v>
      </c>
      <c r="J60" s="171" t="s">
        <v>55</v>
      </c>
      <c r="K60" s="171">
        <v>0</v>
      </c>
      <c r="L60" s="171">
        <v>0</v>
      </c>
      <c r="M60" s="171">
        <v>0</v>
      </c>
      <c r="N60" s="171">
        <v>0</v>
      </c>
      <c r="O60" s="169">
        <f t="shared" si="6"/>
        <v>0</v>
      </c>
      <c r="P60" s="156"/>
      <c r="R60" s="9" t="str">
        <f t="shared" si="1"/>
        <v>Yes</v>
      </c>
    </row>
    <row r="61" spans="2:23" ht="15" customHeight="1" x14ac:dyDescent="0.35">
      <c r="B61" s="236">
        <f t="shared" si="2"/>
        <v>54</v>
      </c>
      <c r="C61" s="237" t="s">
        <v>115</v>
      </c>
      <c r="D61" s="205">
        <v>46007</v>
      </c>
      <c r="E61" s="206">
        <v>17030</v>
      </c>
      <c r="F61" s="173">
        <v>17030</v>
      </c>
      <c r="G61" s="170" t="s">
        <v>99</v>
      </c>
      <c r="H61" s="171">
        <v>0</v>
      </c>
      <c r="I61" s="171">
        <v>0</v>
      </c>
      <c r="J61" s="171" t="s">
        <v>55</v>
      </c>
      <c r="K61" s="171">
        <v>0</v>
      </c>
      <c r="L61" s="171">
        <v>0</v>
      </c>
      <c r="M61" s="171">
        <v>0</v>
      </c>
      <c r="N61" s="171">
        <v>0</v>
      </c>
      <c r="O61" s="169">
        <f t="shared" si="6"/>
        <v>0</v>
      </c>
      <c r="P61" s="156"/>
      <c r="R61" s="9" t="str">
        <f t="shared" si="1"/>
        <v>Yes</v>
      </c>
    </row>
    <row r="62" spans="2:23" ht="15" customHeight="1" x14ac:dyDescent="0.35">
      <c r="B62" s="236">
        <f t="shared" si="2"/>
        <v>55</v>
      </c>
      <c r="C62" s="237" t="s">
        <v>126</v>
      </c>
      <c r="D62" s="205">
        <v>46008</v>
      </c>
      <c r="E62" s="206">
        <v>16900</v>
      </c>
      <c r="F62" s="173">
        <v>10530</v>
      </c>
      <c r="G62" s="170" t="s">
        <v>99</v>
      </c>
      <c r="H62" s="171">
        <v>0</v>
      </c>
      <c r="I62" s="171">
        <v>0</v>
      </c>
      <c r="J62" s="171" t="s">
        <v>55</v>
      </c>
      <c r="K62" s="171">
        <v>0</v>
      </c>
      <c r="L62" s="171">
        <v>0</v>
      </c>
      <c r="M62" s="171">
        <v>0</v>
      </c>
      <c r="N62" s="171">
        <v>6370</v>
      </c>
      <c r="O62" s="169">
        <f t="shared" si="6"/>
        <v>0</v>
      </c>
      <c r="P62" s="156"/>
      <c r="R62" s="9" t="str">
        <f t="shared" si="1"/>
        <v>Yes</v>
      </c>
    </row>
    <row r="63" spans="2:23" ht="15" customHeight="1" x14ac:dyDescent="0.35">
      <c r="B63" s="236">
        <f t="shared" si="2"/>
        <v>56</v>
      </c>
      <c r="C63" s="237" t="s">
        <v>125</v>
      </c>
      <c r="D63" s="205">
        <v>46014</v>
      </c>
      <c r="E63" s="206">
        <v>16800</v>
      </c>
      <c r="F63" s="173">
        <v>16800</v>
      </c>
      <c r="G63" s="170" t="s">
        <v>99</v>
      </c>
      <c r="H63" s="171">
        <v>0</v>
      </c>
      <c r="I63" s="171">
        <v>0</v>
      </c>
      <c r="J63" s="171" t="s">
        <v>55</v>
      </c>
      <c r="K63" s="171">
        <v>0</v>
      </c>
      <c r="L63" s="171">
        <v>0</v>
      </c>
      <c r="M63" s="171">
        <v>0</v>
      </c>
      <c r="N63" s="171">
        <v>0</v>
      </c>
      <c r="O63" s="169">
        <f t="shared" si="6"/>
        <v>0</v>
      </c>
      <c r="P63" s="156"/>
      <c r="R63" s="9" t="str">
        <f t="shared" si="1"/>
        <v>Yes</v>
      </c>
    </row>
    <row r="64" spans="2:23" ht="15" customHeight="1" x14ac:dyDescent="0.35">
      <c r="B64" s="236">
        <f t="shared" si="2"/>
        <v>57</v>
      </c>
      <c r="C64" s="237" t="s">
        <v>138</v>
      </c>
      <c r="D64" s="205">
        <v>45978</v>
      </c>
      <c r="E64" s="206">
        <v>15340</v>
      </c>
      <c r="F64" s="173">
        <v>15340</v>
      </c>
      <c r="G64" s="170" t="s">
        <v>99</v>
      </c>
      <c r="H64" s="171">
        <v>0</v>
      </c>
      <c r="I64" s="171">
        <v>0</v>
      </c>
      <c r="J64" s="171" t="s">
        <v>55</v>
      </c>
      <c r="K64" s="171">
        <v>0</v>
      </c>
      <c r="L64" s="171">
        <v>0</v>
      </c>
      <c r="M64" s="171">
        <v>0</v>
      </c>
      <c r="N64" s="171">
        <v>0</v>
      </c>
      <c r="O64" s="169">
        <f t="shared" si="6"/>
        <v>0</v>
      </c>
      <c r="P64" s="156"/>
      <c r="R64" s="9" t="str">
        <f t="shared" si="1"/>
        <v>Yes</v>
      </c>
    </row>
    <row r="65" spans="2:18" ht="15" customHeight="1" x14ac:dyDescent="0.35">
      <c r="B65" s="236">
        <f t="shared" si="2"/>
        <v>58</v>
      </c>
      <c r="C65" s="237" t="s">
        <v>91</v>
      </c>
      <c r="D65" s="205">
        <v>45982</v>
      </c>
      <c r="E65" s="206">
        <v>14160</v>
      </c>
      <c r="F65" s="173">
        <v>14120</v>
      </c>
      <c r="G65" s="170" t="s">
        <v>99</v>
      </c>
      <c r="H65" s="171">
        <v>0</v>
      </c>
      <c r="I65" s="171">
        <v>0</v>
      </c>
      <c r="J65" s="171" t="s">
        <v>55</v>
      </c>
      <c r="K65" s="171">
        <v>0</v>
      </c>
      <c r="L65" s="171">
        <v>0</v>
      </c>
      <c r="M65" s="171">
        <v>0</v>
      </c>
      <c r="N65" s="171">
        <v>40</v>
      </c>
      <c r="O65" s="169">
        <f t="shared" si="6"/>
        <v>0</v>
      </c>
      <c r="P65" s="156"/>
      <c r="R65" s="9" t="str">
        <f t="shared" si="1"/>
        <v>Yes</v>
      </c>
    </row>
    <row r="66" spans="2:18" ht="15" customHeight="1" x14ac:dyDescent="0.35">
      <c r="B66" s="236">
        <f t="shared" si="2"/>
        <v>59</v>
      </c>
      <c r="C66" s="237" t="s">
        <v>163</v>
      </c>
      <c r="D66" s="205">
        <v>46010</v>
      </c>
      <c r="E66" s="206">
        <v>13549</v>
      </c>
      <c r="F66" s="173">
        <v>13549</v>
      </c>
      <c r="G66" s="170" t="s">
        <v>99</v>
      </c>
      <c r="H66" s="171">
        <v>0</v>
      </c>
      <c r="I66" s="171">
        <v>0</v>
      </c>
      <c r="J66" s="171" t="s">
        <v>55</v>
      </c>
      <c r="K66" s="171">
        <v>0</v>
      </c>
      <c r="L66" s="171">
        <v>0</v>
      </c>
      <c r="M66" s="171">
        <v>0</v>
      </c>
      <c r="N66" s="171">
        <v>0</v>
      </c>
      <c r="O66" s="169">
        <f t="shared" si="6"/>
        <v>0</v>
      </c>
      <c r="P66" s="156"/>
      <c r="R66" s="9" t="str">
        <f t="shared" si="1"/>
        <v>Yes</v>
      </c>
    </row>
    <row r="67" spans="2:18" ht="15" customHeight="1" x14ac:dyDescent="0.35">
      <c r="B67" s="236">
        <f t="shared" si="2"/>
        <v>60</v>
      </c>
      <c r="C67" s="237" t="s">
        <v>133</v>
      </c>
      <c r="D67" s="205">
        <v>45978</v>
      </c>
      <c r="E67" s="206">
        <v>13275</v>
      </c>
      <c r="F67" s="173">
        <v>13275</v>
      </c>
      <c r="G67" s="170" t="s">
        <v>99</v>
      </c>
      <c r="H67" s="171">
        <v>0</v>
      </c>
      <c r="I67" s="171">
        <v>0</v>
      </c>
      <c r="J67" s="171" t="s">
        <v>55</v>
      </c>
      <c r="K67" s="171">
        <v>0</v>
      </c>
      <c r="L67" s="171">
        <v>0</v>
      </c>
      <c r="M67" s="171">
        <v>0</v>
      </c>
      <c r="N67" s="171">
        <v>0</v>
      </c>
      <c r="O67" s="169">
        <f t="shared" si="6"/>
        <v>0</v>
      </c>
      <c r="P67" s="156"/>
      <c r="R67" s="9" t="str">
        <f t="shared" si="1"/>
        <v>Yes</v>
      </c>
    </row>
    <row r="68" spans="2:18" ht="15" customHeight="1" x14ac:dyDescent="0.35">
      <c r="B68" s="236">
        <f t="shared" si="2"/>
        <v>61</v>
      </c>
      <c r="C68" s="237" t="s">
        <v>90</v>
      </c>
      <c r="D68" s="205">
        <v>45980</v>
      </c>
      <c r="E68" s="206">
        <v>9135</v>
      </c>
      <c r="F68" s="173">
        <v>9135</v>
      </c>
      <c r="G68" s="170" t="s">
        <v>99</v>
      </c>
      <c r="H68" s="171">
        <v>0</v>
      </c>
      <c r="I68" s="171">
        <v>0</v>
      </c>
      <c r="J68" s="171" t="s">
        <v>55</v>
      </c>
      <c r="K68" s="171">
        <v>0</v>
      </c>
      <c r="L68" s="171">
        <v>0</v>
      </c>
      <c r="M68" s="171">
        <v>0</v>
      </c>
      <c r="N68" s="171">
        <v>0</v>
      </c>
      <c r="O68" s="169">
        <f t="shared" si="6"/>
        <v>0</v>
      </c>
      <c r="P68" s="156"/>
      <c r="R68" s="9" t="str">
        <f t="shared" si="1"/>
        <v>Yes</v>
      </c>
    </row>
    <row r="69" spans="2:18" ht="15" customHeight="1" x14ac:dyDescent="0.35">
      <c r="B69" s="236">
        <f t="shared" si="2"/>
        <v>62</v>
      </c>
      <c r="C69" s="237" t="s">
        <v>97</v>
      </c>
      <c r="D69" s="205">
        <v>46048</v>
      </c>
      <c r="E69" s="206">
        <v>7671</v>
      </c>
      <c r="F69" s="173">
        <v>7671</v>
      </c>
      <c r="G69" s="170" t="s">
        <v>99</v>
      </c>
      <c r="H69" s="171">
        <v>0</v>
      </c>
      <c r="I69" s="171">
        <v>0</v>
      </c>
      <c r="J69" s="171" t="s">
        <v>55</v>
      </c>
      <c r="K69" s="171">
        <v>0</v>
      </c>
      <c r="L69" s="171">
        <v>0</v>
      </c>
      <c r="M69" s="171">
        <v>0</v>
      </c>
      <c r="N69" s="171">
        <v>0</v>
      </c>
      <c r="O69" s="169">
        <f t="shared" si="6"/>
        <v>0</v>
      </c>
      <c r="P69" s="156"/>
      <c r="R69" s="9" t="str">
        <f t="shared" si="1"/>
        <v>Yes</v>
      </c>
    </row>
    <row r="70" spans="2:18" ht="15" customHeight="1" x14ac:dyDescent="0.35">
      <c r="B70" s="236">
        <f t="shared" si="2"/>
        <v>63</v>
      </c>
      <c r="C70" s="238" t="s">
        <v>164</v>
      </c>
      <c r="D70" s="205">
        <v>46052</v>
      </c>
      <c r="E70" s="206">
        <v>4602</v>
      </c>
      <c r="F70" s="173">
        <v>4602</v>
      </c>
      <c r="G70" s="170" t="s">
        <v>99</v>
      </c>
      <c r="H70" s="171">
        <v>0</v>
      </c>
      <c r="I70" s="171">
        <v>0</v>
      </c>
      <c r="J70" s="171" t="s">
        <v>55</v>
      </c>
      <c r="K70" s="171">
        <v>0</v>
      </c>
      <c r="L70" s="171">
        <v>0</v>
      </c>
      <c r="M70" s="171">
        <v>0</v>
      </c>
      <c r="N70" s="171">
        <v>0</v>
      </c>
      <c r="O70" s="169">
        <f t="shared" si="6"/>
        <v>0</v>
      </c>
      <c r="P70" s="156"/>
      <c r="R70" s="9" t="str">
        <f t="shared" si="1"/>
        <v>Yes</v>
      </c>
    </row>
    <row r="71" spans="2:18" ht="15" customHeight="1" x14ac:dyDescent="0.35">
      <c r="B71" s="236">
        <f t="shared" si="2"/>
        <v>64</v>
      </c>
      <c r="C71" s="238" t="s">
        <v>165</v>
      </c>
      <c r="D71" s="205">
        <v>46055</v>
      </c>
      <c r="E71" s="206">
        <v>667715</v>
      </c>
      <c r="F71" s="173">
        <v>213751</v>
      </c>
      <c r="G71" s="170" t="s">
        <v>99</v>
      </c>
      <c r="H71" s="171">
        <v>0</v>
      </c>
      <c r="I71" s="171">
        <v>0</v>
      </c>
      <c r="J71" s="171" t="s">
        <v>55</v>
      </c>
      <c r="K71" s="171">
        <v>0</v>
      </c>
      <c r="L71" s="171">
        <v>0</v>
      </c>
      <c r="M71" s="171">
        <v>0</v>
      </c>
      <c r="N71" s="171">
        <v>453964</v>
      </c>
      <c r="O71" s="169">
        <f t="shared" si="6"/>
        <v>0</v>
      </c>
      <c r="P71" s="156"/>
      <c r="R71" s="9" t="str">
        <f t="shared" si="1"/>
        <v>Yes</v>
      </c>
    </row>
    <row r="72" spans="2:18" ht="15" customHeight="1" x14ac:dyDescent="0.35">
      <c r="B72" s="236">
        <f t="shared" si="2"/>
        <v>65</v>
      </c>
      <c r="C72" s="238" t="s">
        <v>166</v>
      </c>
      <c r="D72" s="205">
        <v>46057</v>
      </c>
      <c r="E72" s="206">
        <v>1767861.51</v>
      </c>
      <c r="F72" s="173">
        <v>650028</v>
      </c>
      <c r="G72" s="170" t="s">
        <v>99</v>
      </c>
      <c r="H72" s="171">
        <v>0</v>
      </c>
      <c r="I72" s="171">
        <v>0</v>
      </c>
      <c r="J72" s="171" t="s">
        <v>55</v>
      </c>
      <c r="K72" s="171">
        <v>0</v>
      </c>
      <c r="L72" s="171">
        <v>0</v>
      </c>
      <c r="M72" s="171">
        <v>0</v>
      </c>
      <c r="N72" s="171">
        <v>1117833.51</v>
      </c>
      <c r="O72" s="169">
        <f t="shared" si="6"/>
        <v>0</v>
      </c>
      <c r="P72" s="156"/>
      <c r="R72" s="9" t="str">
        <f t="shared" si="1"/>
        <v>Yes</v>
      </c>
    </row>
    <row r="73" spans="2:18" ht="15" customHeight="1" x14ac:dyDescent="0.35">
      <c r="B73" s="236">
        <f t="shared" si="2"/>
        <v>66</v>
      </c>
      <c r="C73" s="238" t="s">
        <v>167</v>
      </c>
      <c r="D73" s="205">
        <v>46065</v>
      </c>
      <c r="E73" s="206">
        <v>531000</v>
      </c>
      <c r="F73" s="173">
        <v>531000</v>
      </c>
      <c r="G73" s="170" t="s">
        <v>99</v>
      </c>
      <c r="H73" s="171">
        <v>0</v>
      </c>
      <c r="I73" s="171">
        <v>0</v>
      </c>
      <c r="J73" s="171" t="s">
        <v>55</v>
      </c>
      <c r="K73" s="171">
        <v>0</v>
      </c>
      <c r="L73" s="171">
        <v>0</v>
      </c>
      <c r="M73" s="171">
        <v>0</v>
      </c>
      <c r="N73" s="171">
        <v>0</v>
      </c>
      <c r="O73" s="169">
        <f t="shared" si="6"/>
        <v>0</v>
      </c>
      <c r="P73" s="156"/>
      <c r="R73" s="9" t="str">
        <f t="shared" ref="R73:R97" si="7">IF(F73&gt;0,"Yes","No")</f>
        <v>Yes</v>
      </c>
    </row>
    <row r="74" spans="2:18" ht="15" customHeight="1" x14ac:dyDescent="0.35">
      <c r="B74" s="236">
        <f t="shared" ref="B74:B97" si="8">B73+1</f>
        <v>67</v>
      </c>
      <c r="C74" s="238" t="s">
        <v>168</v>
      </c>
      <c r="D74" s="205">
        <v>46029</v>
      </c>
      <c r="E74" s="206">
        <v>2968</v>
      </c>
      <c r="F74" s="173">
        <v>2968</v>
      </c>
      <c r="G74" s="170" t="s">
        <v>99</v>
      </c>
      <c r="H74" s="171">
        <v>0</v>
      </c>
      <c r="I74" s="171">
        <v>0</v>
      </c>
      <c r="J74" s="171" t="s">
        <v>55</v>
      </c>
      <c r="K74" s="171">
        <v>0</v>
      </c>
      <c r="L74" s="171">
        <v>0</v>
      </c>
      <c r="M74" s="171">
        <v>0</v>
      </c>
      <c r="N74" s="171">
        <v>0</v>
      </c>
      <c r="O74" s="169">
        <f t="shared" si="6"/>
        <v>0</v>
      </c>
      <c r="P74" s="156"/>
      <c r="R74" s="9" t="str">
        <f t="shared" si="7"/>
        <v>Yes</v>
      </c>
    </row>
    <row r="75" spans="2:18" ht="15" customHeight="1" x14ac:dyDescent="0.35">
      <c r="B75" s="236">
        <f t="shared" si="8"/>
        <v>68</v>
      </c>
      <c r="C75" s="238" t="s">
        <v>173</v>
      </c>
      <c r="D75" s="205">
        <v>46066</v>
      </c>
      <c r="E75" s="206">
        <v>47702</v>
      </c>
      <c r="F75" s="173">
        <v>23850</v>
      </c>
      <c r="G75" s="170" t="s">
        <v>99</v>
      </c>
      <c r="H75" s="171">
        <v>0</v>
      </c>
      <c r="I75" s="171">
        <v>0</v>
      </c>
      <c r="J75" s="171" t="s">
        <v>55</v>
      </c>
      <c r="K75" s="171">
        <v>0</v>
      </c>
      <c r="L75" s="171">
        <v>0</v>
      </c>
      <c r="M75" s="171">
        <v>0</v>
      </c>
      <c r="N75" s="171">
        <v>23852</v>
      </c>
      <c r="O75" s="169">
        <f t="shared" si="6"/>
        <v>0</v>
      </c>
      <c r="P75" s="156"/>
      <c r="R75" s="9" t="str">
        <f t="shared" si="7"/>
        <v>Yes</v>
      </c>
    </row>
    <row r="76" spans="2:18" ht="15" customHeight="1" x14ac:dyDescent="0.35">
      <c r="B76" s="236">
        <f t="shared" si="8"/>
        <v>69</v>
      </c>
      <c r="C76" s="238" t="s">
        <v>172</v>
      </c>
      <c r="D76" s="205">
        <v>46073</v>
      </c>
      <c r="E76" s="206">
        <v>536484</v>
      </c>
      <c r="F76" s="173">
        <v>533618</v>
      </c>
      <c r="G76" s="170" t="s">
        <v>99</v>
      </c>
      <c r="H76" s="171">
        <v>0</v>
      </c>
      <c r="I76" s="171">
        <v>0</v>
      </c>
      <c r="J76" s="171" t="s">
        <v>55</v>
      </c>
      <c r="K76" s="171">
        <v>0</v>
      </c>
      <c r="L76" s="171">
        <v>0</v>
      </c>
      <c r="M76" s="171">
        <v>0</v>
      </c>
      <c r="N76" s="171">
        <v>2866</v>
      </c>
      <c r="O76" s="169">
        <f t="shared" si="6"/>
        <v>0</v>
      </c>
      <c r="P76" s="156"/>
      <c r="R76" s="9" t="str">
        <f t="shared" si="7"/>
        <v>Yes</v>
      </c>
    </row>
    <row r="77" spans="2:18" ht="15" customHeight="1" x14ac:dyDescent="0.35">
      <c r="B77" s="236">
        <f t="shared" si="8"/>
        <v>70</v>
      </c>
      <c r="C77" s="238" t="s">
        <v>174</v>
      </c>
      <c r="D77" s="205">
        <v>46080</v>
      </c>
      <c r="E77" s="206">
        <v>398459.78</v>
      </c>
      <c r="F77" s="173">
        <v>329903</v>
      </c>
      <c r="G77" s="170" t="s">
        <v>99</v>
      </c>
      <c r="H77" s="171">
        <v>0</v>
      </c>
      <c r="I77" s="171">
        <v>0</v>
      </c>
      <c r="J77" s="171" t="s">
        <v>55</v>
      </c>
      <c r="K77" s="171">
        <v>0</v>
      </c>
      <c r="L77" s="171">
        <v>0</v>
      </c>
      <c r="M77" s="171">
        <v>0</v>
      </c>
      <c r="N77" s="171">
        <v>68556.780000000028</v>
      </c>
      <c r="O77" s="169">
        <f t="shared" si="6"/>
        <v>0</v>
      </c>
      <c r="P77" s="156"/>
      <c r="R77" s="9" t="str">
        <f t="shared" si="7"/>
        <v>Yes</v>
      </c>
    </row>
    <row r="78" spans="2:18" ht="15" customHeight="1" x14ac:dyDescent="0.35">
      <c r="B78" s="236">
        <f t="shared" si="8"/>
        <v>71</v>
      </c>
      <c r="C78" s="238" t="s">
        <v>175</v>
      </c>
      <c r="D78" s="205">
        <v>46081</v>
      </c>
      <c r="E78" s="206">
        <v>330220</v>
      </c>
      <c r="F78" s="173">
        <v>329659.8</v>
      </c>
      <c r="G78" s="170" t="s">
        <v>99</v>
      </c>
      <c r="H78" s="171">
        <v>0</v>
      </c>
      <c r="I78" s="171">
        <v>0</v>
      </c>
      <c r="J78" s="171" t="s">
        <v>55</v>
      </c>
      <c r="K78" s="171">
        <v>0</v>
      </c>
      <c r="L78" s="171">
        <v>0</v>
      </c>
      <c r="M78" s="171">
        <v>0</v>
      </c>
      <c r="N78" s="171">
        <v>560.20000000001164</v>
      </c>
      <c r="O78" s="169">
        <f t="shared" si="6"/>
        <v>0</v>
      </c>
      <c r="P78" s="156"/>
      <c r="R78" s="9" t="str">
        <f t="shared" si="7"/>
        <v>Yes</v>
      </c>
    </row>
    <row r="79" spans="2:18" ht="15" customHeight="1" x14ac:dyDescent="0.35">
      <c r="B79" s="236">
        <f t="shared" si="8"/>
        <v>72</v>
      </c>
      <c r="C79" s="238" t="s">
        <v>176</v>
      </c>
      <c r="D79" s="205">
        <v>46090</v>
      </c>
      <c r="E79" s="206">
        <v>36748</v>
      </c>
      <c r="F79" s="173">
        <v>31262</v>
      </c>
      <c r="G79" s="170" t="s">
        <v>99</v>
      </c>
      <c r="H79" s="171">
        <v>0</v>
      </c>
      <c r="I79" s="171">
        <v>0</v>
      </c>
      <c r="J79" s="171" t="s">
        <v>55</v>
      </c>
      <c r="K79" s="171">
        <v>0</v>
      </c>
      <c r="L79" s="171">
        <v>0</v>
      </c>
      <c r="M79" s="171">
        <v>0</v>
      </c>
      <c r="N79" s="171">
        <v>5486</v>
      </c>
      <c r="O79" s="169">
        <f t="shared" si="6"/>
        <v>0</v>
      </c>
      <c r="P79" s="156"/>
      <c r="R79" s="9" t="str">
        <f t="shared" si="7"/>
        <v>Yes</v>
      </c>
    </row>
    <row r="80" spans="2:18" ht="15" customHeight="1" x14ac:dyDescent="0.35">
      <c r="B80" s="236">
        <f t="shared" si="8"/>
        <v>73</v>
      </c>
      <c r="C80" s="238" t="s">
        <v>177</v>
      </c>
      <c r="D80" s="205">
        <v>46083</v>
      </c>
      <c r="E80" s="206">
        <v>112975</v>
      </c>
      <c r="F80" s="173">
        <v>84855.360000000001</v>
      </c>
      <c r="G80" s="170" t="s">
        <v>99</v>
      </c>
      <c r="H80" s="171">
        <v>0</v>
      </c>
      <c r="I80" s="171">
        <v>0</v>
      </c>
      <c r="J80" s="171" t="s">
        <v>55</v>
      </c>
      <c r="K80" s="171">
        <v>0</v>
      </c>
      <c r="L80" s="171">
        <v>0</v>
      </c>
      <c r="M80" s="171">
        <v>0</v>
      </c>
      <c r="N80" s="171">
        <v>28119.64</v>
      </c>
      <c r="O80" s="169">
        <f t="shared" si="6"/>
        <v>0</v>
      </c>
      <c r="P80" s="156"/>
      <c r="R80" s="9" t="str">
        <f t="shared" si="7"/>
        <v>Yes</v>
      </c>
    </row>
    <row r="81" spans="2:18" ht="15" customHeight="1" x14ac:dyDescent="0.35">
      <c r="B81" s="236">
        <f t="shared" si="8"/>
        <v>74</v>
      </c>
      <c r="C81" s="238" t="s">
        <v>178</v>
      </c>
      <c r="D81" s="205">
        <v>46070</v>
      </c>
      <c r="E81" s="206">
        <v>58872</v>
      </c>
      <c r="F81" s="173">
        <v>58872</v>
      </c>
      <c r="G81" s="170" t="s">
        <v>99</v>
      </c>
      <c r="H81" s="171">
        <v>0</v>
      </c>
      <c r="I81" s="171">
        <v>0</v>
      </c>
      <c r="J81" s="171" t="s">
        <v>55</v>
      </c>
      <c r="K81" s="171">
        <v>0</v>
      </c>
      <c r="L81" s="171">
        <v>0</v>
      </c>
      <c r="M81" s="171">
        <v>0</v>
      </c>
      <c r="N81" s="171">
        <v>0</v>
      </c>
      <c r="O81" s="169">
        <f t="shared" si="6"/>
        <v>0</v>
      </c>
      <c r="P81" s="156"/>
      <c r="R81" s="9" t="str">
        <f t="shared" si="7"/>
        <v>Yes</v>
      </c>
    </row>
    <row r="82" spans="2:18" ht="15" customHeight="1" x14ac:dyDescent="0.35">
      <c r="B82" s="236">
        <f t="shared" si="8"/>
        <v>75</v>
      </c>
      <c r="C82" s="238" t="s">
        <v>179</v>
      </c>
      <c r="D82" s="205">
        <v>46093</v>
      </c>
      <c r="E82" s="206">
        <v>31859</v>
      </c>
      <c r="F82" s="173">
        <v>31319.79</v>
      </c>
      <c r="G82" s="170" t="s">
        <v>99</v>
      </c>
      <c r="H82" s="171">
        <v>0</v>
      </c>
      <c r="I82" s="171">
        <v>0</v>
      </c>
      <c r="J82" s="171" t="s">
        <v>55</v>
      </c>
      <c r="K82" s="171">
        <v>0</v>
      </c>
      <c r="L82" s="171">
        <v>0</v>
      </c>
      <c r="M82" s="171">
        <v>0</v>
      </c>
      <c r="N82" s="171">
        <v>539.20999999999913</v>
      </c>
      <c r="O82" s="169">
        <f t="shared" si="6"/>
        <v>0</v>
      </c>
      <c r="P82" s="156"/>
      <c r="R82" s="9" t="str">
        <f t="shared" si="7"/>
        <v>Yes</v>
      </c>
    </row>
    <row r="83" spans="2:18" ht="15" customHeight="1" x14ac:dyDescent="0.35">
      <c r="B83" s="236">
        <f t="shared" si="8"/>
        <v>76</v>
      </c>
      <c r="C83" s="238" t="s">
        <v>185</v>
      </c>
      <c r="D83" s="205">
        <v>46106</v>
      </c>
      <c r="E83" s="206">
        <v>120741.88</v>
      </c>
      <c r="F83" s="173">
        <v>82071.899999999994</v>
      </c>
      <c r="G83" s="170" t="s">
        <v>99</v>
      </c>
      <c r="H83" s="171">
        <v>0</v>
      </c>
      <c r="I83" s="171">
        <v>0</v>
      </c>
      <c r="J83" s="171" t="s">
        <v>55</v>
      </c>
      <c r="K83" s="171">
        <v>0</v>
      </c>
      <c r="L83" s="171">
        <v>0</v>
      </c>
      <c r="M83" s="171">
        <v>0</v>
      </c>
      <c r="N83" s="171">
        <v>38669.98000000001</v>
      </c>
      <c r="O83" s="169">
        <f t="shared" si="6"/>
        <v>0</v>
      </c>
      <c r="P83" s="156"/>
      <c r="R83" s="9" t="str">
        <f t="shared" si="7"/>
        <v>Yes</v>
      </c>
    </row>
    <row r="84" spans="2:18" ht="15" customHeight="1" x14ac:dyDescent="0.35">
      <c r="B84" s="236">
        <f t="shared" si="8"/>
        <v>77</v>
      </c>
      <c r="C84" s="238" t="s">
        <v>186</v>
      </c>
      <c r="D84" s="205">
        <v>46106</v>
      </c>
      <c r="E84" s="206">
        <v>239573</v>
      </c>
      <c r="F84" s="173">
        <v>51638</v>
      </c>
      <c r="G84" s="170" t="s">
        <v>99</v>
      </c>
      <c r="H84" s="171">
        <v>0</v>
      </c>
      <c r="I84" s="171">
        <v>0</v>
      </c>
      <c r="J84" s="171" t="s">
        <v>55</v>
      </c>
      <c r="K84" s="171">
        <v>0</v>
      </c>
      <c r="L84" s="171">
        <v>0</v>
      </c>
      <c r="M84" s="171">
        <v>0</v>
      </c>
      <c r="N84" s="171">
        <v>187935</v>
      </c>
      <c r="O84" s="169">
        <f t="shared" si="6"/>
        <v>0</v>
      </c>
      <c r="P84" s="156"/>
      <c r="R84" s="9" t="str">
        <f t="shared" si="7"/>
        <v>Yes</v>
      </c>
    </row>
    <row r="85" spans="2:18" ht="15" customHeight="1" x14ac:dyDescent="0.35">
      <c r="B85" s="236">
        <f t="shared" si="8"/>
        <v>78</v>
      </c>
      <c r="C85" s="238" t="s">
        <v>187</v>
      </c>
      <c r="D85" s="205">
        <v>46107</v>
      </c>
      <c r="E85" s="206">
        <v>33630</v>
      </c>
      <c r="F85" s="173">
        <v>33600</v>
      </c>
      <c r="G85" s="170" t="s">
        <v>99</v>
      </c>
      <c r="H85" s="171">
        <v>0</v>
      </c>
      <c r="I85" s="171">
        <v>0</v>
      </c>
      <c r="J85" s="171" t="s">
        <v>55</v>
      </c>
      <c r="K85" s="171">
        <v>0</v>
      </c>
      <c r="L85" s="171">
        <v>0</v>
      </c>
      <c r="M85" s="171">
        <v>0</v>
      </c>
      <c r="N85" s="171">
        <v>30</v>
      </c>
      <c r="O85" s="169">
        <f t="shared" si="6"/>
        <v>0</v>
      </c>
      <c r="P85" s="156"/>
      <c r="R85" s="9" t="str">
        <f t="shared" si="7"/>
        <v>Yes</v>
      </c>
    </row>
    <row r="86" spans="2:18" ht="15" customHeight="1" x14ac:dyDescent="0.35">
      <c r="B86" s="236">
        <f t="shared" si="8"/>
        <v>79</v>
      </c>
      <c r="C86" s="238" t="s">
        <v>188</v>
      </c>
      <c r="D86" s="205">
        <v>46108</v>
      </c>
      <c r="E86" s="206">
        <v>12921</v>
      </c>
      <c r="F86" s="173">
        <v>12921</v>
      </c>
      <c r="G86" s="170" t="s">
        <v>99</v>
      </c>
      <c r="H86" s="171">
        <v>0</v>
      </c>
      <c r="I86" s="171">
        <v>0</v>
      </c>
      <c r="J86" s="171" t="s">
        <v>55</v>
      </c>
      <c r="K86" s="171">
        <v>0</v>
      </c>
      <c r="L86" s="171">
        <v>0</v>
      </c>
      <c r="M86" s="171">
        <v>0</v>
      </c>
      <c r="N86" s="171">
        <v>0</v>
      </c>
      <c r="O86" s="169">
        <f t="shared" si="6"/>
        <v>0</v>
      </c>
      <c r="P86" s="156"/>
      <c r="R86" s="9" t="str">
        <f t="shared" si="7"/>
        <v>Yes</v>
      </c>
    </row>
    <row r="87" spans="2:18" ht="15" customHeight="1" x14ac:dyDescent="0.35">
      <c r="B87" s="236">
        <f t="shared" si="8"/>
        <v>80</v>
      </c>
      <c r="C87" s="238" t="s">
        <v>189</v>
      </c>
      <c r="D87" s="205">
        <v>46108</v>
      </c>
      <c r="E87" s="206">
        <v>130555</v>
      </c>
      <c r="F87" s="173">
        <v>87500</v>
      </c>
      <c r="G87" s="170" t="s">
        <v>99</v>
      </c>
      <c r="H87" s="171">
        <v>0</v>
      </c>
      <c r="I87" s="171">
        <v>0</v>
      </c>
      <c r="J87" s="171" t="s">
        <v>55</v>
      </c>
      <c r="K87" s="171">
        <v>0</v>
      </c>
      <c r="L87" s="171">
        <v>0</v>
      </c>
      <c r="M87" s="171">
        <v>0</v>
      </c>
      <c r="N87" s="171">
        <v>43055</v>
      </c>
      <c r="O87" s="169">
        <f t="shared" si="6"/>
        <v>0</v>
      </c>
      <c r="P87" s="156"/>
      <c r="R87" s="9" t="str">
        <f t="shared" si="7"/>
        <v>Yes</v>
      </c>
    </row>
    <row r="88" spans="2:18" ht="15" customHeight="1" x14ac:dyDescent="0.35">
      <c r="B88" s="236">
        <f t="shared" si="8"/>
        <v>81</v>
      </c>
      <c r="C88" s="238" t="s">
        <v>190</v>
      </c>
      <c r="D88" s="205">
        <v>46108</v>
      </c>
      <c r="E88" s="206">
        <v>41574</v>
      </c>
      <c r="F88" s="173">
        <v>36955.730000000003</v>
      </c>
      <c r="G88" s="170" t="s">
        <v>99</v>
      </c>
      <c r="H88" s="171">
        <v>0</v>
      </c>
      <c r="I88" s="171">
        <v>0</v>
      </c>
      <c r="J88" s="171" t="s">
        <v>55</v>
      </c>
      <c r="K88" s="171">
        <v>0</v>
      </c>
      <c r="L88" s="171">
        <v>0</v>
      </c>
      <c r="M88" s="171">
        <v>0</v>
      </c>
      <c r="N88" s="171">
        <v>4618.2699999999968</v>
      </c>
      <c r="O88" s="169">
        <f t="shared" si="6"/>
        <v>0</v>
      </c>
      <c r="P88" s="156"/>
      <c r="R88" s="9" t="str">
        <f t="shared" si="7"/>
        <v>Yes</v>
      </c>
    </row>
    <row r="89" spans="2:18" ht="15" customHeight="1" x14ac:dyDescent="0.35">
      <c r="B89" s="236">
        <f t="shared" si="8"/>
        <v>82</v>
      </c>
      <c r="C89" s="238" t="s">
        <v>191</v>
      </c>
      <c r="D89" s="205">
        <v>46107</v>
      </c>
      <c r="E89" s="206">
        <v>16561</v>
      </c>
      <c r="F89" s="173">
        <v>15563.8</v>
      </c>
      <c r="G89" s="170" t="s">
        <v>99</v>
      </c>
      <c r="H89" s="171">
        <v>0</v>
      </c>
      <c r="I89" s="171">
        <v>0</v>
      </c>
      <c r="J89" s="171" t="s">
        <v>55</v>
      </c>
      <c r="K89" s="171">
        <v>0</v>
      </c>
      <c r="L89" s="171">
        <v>0</v>
      </c>
      <c r="M89" s="171">
        <v>0</v>
      </c>
      <c r="N89" s="171">
        <v>997.20000000000073</v>
      </c>
      <c r="O89" s="169">
        <f t="shared" si="6"/>
        <v>0</v>
      </c>
      <c r="P89" s="156"/>
      <c r="R89" s="9" t="str">
        <f t="shared" si="7"/>
        <v>Yes</v>
      </c>
    </row>
    <row r="90" spans="2:18" ht="15" customHeight="1" x14ac:dyDescent="0.35">
      <c r="B90" s="236">
        <f t="shared" si="8"/>
        <v>83</v>
      </c>
      <c r="C90" s="238" t="s">
        <v>192</v>
      </c>
      <c r="D90" s="205">
        <v>46101</v>
      </c>
      <c r="E90" s="206">
        <v>6456</v>
      </c>
      <c r="F90" s="173">
        <v>4536</v>
      </c>
      <c r="G90" s="170" t="s">
        <v>99</v>
      </c>
      <c r="H90" s="171">
        <v>0</v>
      </c>
      <c r="I90" s="171">
        <v>0</v>
      </c>
      <c r="J90" s="171" t="s">
        <v>55</v>
      </c>
      <c r="K90" s="171">
        <v>0</v>
      </c>
      <c r="L90" s="171">
        <v>0</v>
      </c>
      <c r="M90" s="171">
        <v>0</v>
      </c>
      <c r="N90" s="171">
        <v>1920</v>
      </c>
      <c r="O90" s="169">
        <f t="shared" si="6"/>
        <v>0</v>
      </c>
      <c r="P90" s="156"/>
      <c r="R90" s="9" t="str">
        <f t="shared" si="7"/>
        <v>Yes</v>
      </c>
    </row>
    <row r="91" spans="2:18" ht="15" customHeight="1" x14ac:dyDescent="0.35">
      <c r="B91" s="236">
        <f t="shared" si="8"/>
        <v>84</v>
      </c>
      <c r="C91" s="238" t="s">
        <v>193</v>
      </c>
      <c r="D91" s="205">
        <v>46112</v>
      </c>
      <c r="E91" s="206">
        <v>12096</v>
      </c>
      <c r="F91" s="173">
        <v>12096</v>
      </c>
      <c r="G91" s="170" t="s">
        <v>99</v>
      </c>
      <c r="H91" s="171">
        <v>0</v>
      </c>
      <c r="I91" s="171">
        <v>0</v>
      </c>
      <c r="J91" s="171" t="s">
        <v>55</v>
      </c>
      <c r="K91" s="171">
        <v>0</v>
      </c>
      <c r="L91" s="171">
        <v>0</v>
      </c>
      <c r="M91" s="171">
        <v>0</v>
      </c>
      <c r="N91" s="171">
        <v>0</v>
      </c>
      <c r="O91" s="169">
        <f t="shared" si="6"/>
        <v>0</v>
      </c>
      <c r="P91" s="156"/>
      <c r="R91" s="9" t="str">
        <f t="shared" si="7"/>
        <v>Yes</v>
      </c>
    </row>
    <row r="92" spans="2:18" ht="15" customHeight="1" x14ac:dyDescent="0.35">
      <c r="B92" s="236">
        <f t="shared" si="8"/>
        <v>85</v>
      </c>
      <c r="C92" s="238" t="s">
        <v>194</v>
      </c>
      <c r="D92" s="205">
        <v>46118</v>
      </c>
      <c r="E92" s="206">
        <v>84159</v>
      </c>
      <c r="F92" s="173">
        <v>83427</v>
      </c>
      <c r="G92" s="170" t="s">
        <v>99</v>
      </c>
      <c r="H92" s="171">
        <v>0</v>
      </c>
      <c r="I92" s="171">
        <v>0</v>
      </c>
      <c r="J92" s="171" t="s">
        <v>55</v>
      </c>
      <c r="K92" s="171">
        <v>0</v>
      </c>
      <c r="L92" s="171">
        <v>0</v>
      </c>
      <c r="M92" s="171">
        <v>0</v>
      </c>
      <c r="N92" s="171">
        <v>732</v>
      </c>
      <c r="O92" s="169">
        <f t="shared" si="6"/>
        <v>0</v>
      </c>
      <c r="P92" s="156"/>
      <c r="R92" s="9" t="str">
        <f t="shared" si="7"/>
        <v>Yes</v>
      </c>
    </row>
    <row r="93" spans="2:18" ht="15" customHeight="1" x14ac:dyDescent="0.35">
      <c r="B93" s="236">
        <f t="shared" si="8"/>
        <v>86</v>
      </c>
      <c r="C93" s="238" t="s">
        <v>195</v>
      </c>
      <c r="D93" s="205">
        <v>46126</v>
      </c>
      <c r="E93" s="206">
        <v>25370</v>
      </c>
      <c r="F93" s="173">
        <v>25370</v>
      </c>
      <c r="G93" s="170" t="s">
        <v>99</v>
      </c>
      <c r="H93" s="171">
        <v>0</v>
      </c>
      <c r="I93" s="171">
        <v>0</v>
      </c>
      <c r="J93" s="171" t="s">
        <v>55</v>
      </c>
      <c r="K93" s="171">
        <v>0</v>
      </c>
      <c r="L93" s="171">
        <v>0</v>
      </c>
      <c r="M93" s="171">
        <v>0</v>
      </c>
      <c r="N93" s="171">
        <v>0</v>
      </c>
      <c r="O93" s="169">
        <f t="shared" si="6"/>
        <v>0</v>
      </c>
      <c r="P93" s="156"/>
      <c r="R93" s="9" t="str">
        <f t="shared" si="7"/>
        <v>Yes</v>
      </c>
    </row>
    <row r="94" spans="2:18" ht="15" customHeight="1" x14ac:dyDescent="0.35">
      <c r="B94" s="236">
        <f t="shared" si="8"/>
        <v>87</v>
      </c>
      <c r="C94" s="238" t="s">
        <v>196</v>
      </c>
      <c r="D94" s="205">
        <v>46134</v>
      </c>
      <c r="E94" s="206">
        <v>37170</v>
      </c>
      <c r="F94" s="173">
        <v>36855</v>
      </c>
      <c r="G94" s="170" t="s">
        <v>99</v>
      </c>
      <c r="H94" s="171">
        <v>0</v>
      </c>
      <c r="I94" s="171">
        <v>0</v>
      </c>
      <c r="J94" s="171" t="s">
        <v>55</v>
      </c>
      <c r="K94" s="171">
        <v>0</v>
      </c>
      <c r="L94" s="171">
        <v>0</v>
      </c>
      <c r="M94" s="171">
        <v>0</v>
      </c>
      <c r="N94" s="171">
        <v>315</v>
      </c>
      <c r="O94" s="169">
        <f t="shared" si="6"/>
        <v>0</v>
      </c>
      <c r="P94" s="156"/>
      <c r="R94" s="9" t="str">
        <f t="shared" si="7"/>
        <v>Yes</v>
      </c>
    </row>
    <row r="95" spans="2:18" ht="15" customHeight="1" x14ac:dyDescent="0.35">
      <c r="B95" s="236">
        <f t="shared" si="8"/>
        <v>88</v>
      </c>
      <c r="C95" s="238" t="s">
        <v>197</v>
      </c>
      <c r="D95" s="205">
        <v>46125</v>
      </c>
      <c r="E95" s="206">
        <v>54956</v>
      </c>
      <c r="F95" s="173">
        <v>54956</v>
      </c>
      <c r="G95" s="170" t="s">
        <v>99</v>
      </c>
      <c r="H95" s="171">
        <v>0</v>
      </c>
      <c r="I95" s="171">
        <v>0</v>
      </c>
      <c r="J95" s="171" t="s">
        <v>55</v>
      </c>
      <c r="K95" s="171">
        <v>0</v>
      </c>
      <c r="L95" s="171">
        <v>0</v>
      </c>
      <c r="M95" s="171">
        <v>0</v>
      </c>
      <c r="N95" s="171">
        <v>0</v>
      </c>
      <c r="O95" s="169">
        <f t="shared" si="6"/>
        <v>0</v>
      </c>
      <c r="P95" s="156"/>
      <c r="R95" s="9" t="str">
        <f t="shared" si="7"/>
        <v>Yes</v>
      </c>
    </row>
    <row r="96" spans="2:18" ht="15" customHeight="1" x14ac:dyDescent="0.35">
      <c r="B96" s="236">
        <f t="shared" si="8"/>
        <v>89</v>
      </c>
      <c r="C96" s="237" t="s">
        <v>199</v>
      </c>
      <c r="D96" s="205">
        <v>46147</v>
      </c>
      <c r="E96" s="206">
        <v>67500</v>
      </c>
      <c r="F96" s="173">
        <v>67500</v>
      </c>
      <c r="G96" s="170" t="s">
        <v>99</v>
      </c>
      <c r="H96" s="171">
        <v>0</v>
      </c>
      <c r="I96" s="171">
        <v>0</v>
      </c>
      <c r="J96" s="171" t="s">
        <v>55</v>
      </c>
      <c r="K96" s="171">
        <v>0</v>
      </c>
      <c r="L96" s="171">
        <v>0</v>
      </c>
      <c r="M96" s="171">
        <v>0</v>
      </c>
      <c r="N96" s="171">
        <v>0</v>
      </c>
      <c r="O96" s="169">
        <f t="shared" ref="O96:O97" si="9">E96-F96-N96</f>
        <v>0</v>
      </c>
      <c r="P96" s="156"/>
      <c r="R96" s="9" t="str">
        <f t="shared" si="7"/>
        <v>Yes</v>
      </c>
    </row>
    <row r="97" spans="2:18" ht="15" customHeight="1" x14ac:dyDescent="0.35">
      <c r="B97" s="236">
        <f t="shared" si="8"/>
        <v>90</v>
      </c>
      <c r="C97" s="237" t="s">
        <v>198</v>
      </c>
      <c r="D97" s="205">
        <v>46141</v>
      </c>
      <c r="E97" s="206">
        <v>35532</v>
      </c>
      <c r="F97" s="173">
        <v>35532</v>
      </c>
      <c r="G97" s="170" t="s">
        <v>99</v>
      </c>
      <c r="H97" s="171">
        <v>0</v>
      </c>
      <c r="I97" s="171">
        <v>0</v>
      </c>
      <c r="J97" s="171" t="s">
        <v>55</v>
      </c>
      <c r="K97" s="171">
        <v>0</v>
      </c>
      <c r="L97" s="171">
        <v>0</v>
      </c>
      <c r="M97" s="171">
        <v>0</v>
      </c>
      <c r="N97" s="171">
        <v>0</v>
      </c>
      <c r="O97" s="169">
        <f t="shared" si="9"/>
        <v>0</v>
      </c>
      <c r="P97" s="156"/>
      <c r="R97" s="9" t="str">
        <f t="shared" si="7"/>
        <v>Yes</v>
      </c>
    </row>
    <row r="98" spans="2:18" ht="14.5" thickBot="1" x14ac:dyDescent="0.4">
      <c r="B98" s="224"/>
      <c r="C98" s="225" t="s">
        <v>28</v>
      </c>
      <c r="D98" s="225"/>
      <c r="E98" s="226">
        <f>SUM(E8:E97)</f>
        <v>36421718.510000005</v>
      </c>
      <c r="F98" s="226">
        <f>SUM(F8:F97)</f>
        <v>28131102.489999998</v>
      </c>
      <c r="G98" s="226"/>
      <c r="H98" s="226"/>
      <c r="I98" s="226"/>
      <c r="J98" s="226"/>
      <c r="K98" s="226"/>
      <c r="L98" s="226"/>
      <c r="M98" s="226"/>
      <c r="N98" s="226">
        <f>SUM(N8:N97)</f>
        <v>8290615.8199999984</v>
      </c>
      <c r="O98" s="226">
        <f t="shared" ref="O98" si="10">SUM(O8:O97)</f>
        <v>0.20000000001164153</v>
      </c>
      <c r="P98" s="227"/>
    </row>
    <row r="99" spans="2:18" ht="17.5" x14ac:dyDescent="0.4">
      <c r="F99" s="135"/>
    </row>
    <row r="100" spans="2:18" ht="17.5" x14ac:dyDescent="0.4">
      <c r="B100" s="123" t="s">
        <v>180</v>
      </c>
      <c r="F100" s="135"/>
    </row>
    <row r="101" spans="2:18" ht="17.5" x14ac:dyDescent="0.4">
      <c r="F101" s="135"/>
    </row>
    <row r="102" spans="2:18" x14ac:dyDescent="0.35">
      <c r="F102" s="136"/>
    </row>
  </sheetData>
  <autoFilter ref="B6:R80" xr:uid="{00000000-0001-0000-0800-000000000000}">
    <filterColumn colId="2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">
    <mergeCell ref="D2:E2"/>
    <mergeCell ref="N6:N7"/>
    <mergeCell ref="O6:O7"/>
    <mergeCell ref="P6:P7"/>
    <mergeCell ref="M6:M7"/>
    <mergeCell ref="B6:B7"/>
    <mergeCell ref="C6:C7"/>
    <mergeCell ref="D6:E6"/>
    <mergeCell ref="F6:K6"/>
    <mergeCell ref="L6:L7"/>
  </mergeCells>
  <pageMargins left="0.25" right="0.25" top="0.75" bottom="0.75" header="0.3" footer="0.3"/>
  <pageSetup paperSize="9" scale="3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486D7-F629-43E2-A7B6-5824DB3B0DE7}">
  <dimension ref="B1:X36"/>
  <sheetViews>
    <sheetView showGridLines="0" view="pageBreakPreview" topLeftCell="A7" zoomScale="60" zoomScaleNormal="100" workbookViewId="0">
      <selection activeCell="C24" sqref="C24"/>
    </sheetView>
  </sheetViews>
  <sheetFormatPr defaultColWidth="8.81640625" defaultRowHeight="14" x14ac:dyDescent="0.35"/>
  <cols>
    <col min="1" max="1" width="4.1796875" style="8" customWidth="1"/>
    <col min="2" max="2" width="8.1796875" style="8" customWidth="1"/>
    <col min="3" max="3" width="52.1796875" style="8" customWidth="1"/>
    <col min="4" max="4" width="20.54296875" style="8" customWidth="1"/>
    <col min="5" max="5" width="26.54296875" style="9" customWidth="1"/>
    <col min="6" max="6" width="13.453125" style="9" bestFit="1" customWidth="1"/>
    <col min="7" max="7" width="59.81640625" style="9" bestFit="1" customWidth="1"/>
    <col min="8" max="8" width="10.54296875" style="9" bestFit="1" customWidth="1"/>
    <col min="9" max="9" width="10.1796875" style="9" bestFit="1" customWidth="1"/>
    <col min="10" max="10" width="8.453125" style="9" bestFit="1" customWidth="1"/>
    <col min="11" max="11" width="10" style="9" bestFit="1" customWidth="1"/>
    <col min="12" max="12" width="11.81640625" style="9" customWidth="1"/>
    <col min="13" max="13" width="15" style="9" customWidth="1"/>
    <col min="14" max="14" width="28.54296875" style="9" bestFit="1" customWidth="1"/>
    <col min="15" max="15" width="17.453125" style="9" customWidth="1"/>
    <col min="16" max="16" width="17.81640625" style="9" customWidth="1"/>
    <col min="17" max="17" width="6.36328125" style="9" customWidth="1"/>
    <col min="18" max="19" width="13.453125" style="9" bestFit="1" customWidth="1"/>
    <col min="20" max="20" width="10.81640625" style="9" bestFit="1" customWidth="1"/>
    <col min="21" max="24" width="8.81640625" style="9"/>
    <col min="25" max="16384" width="8.81640625" style="8"/>
  </cols>
  <sheetData>
    <row r="1" spans="2:24" ht="14.5" thickBot="1" x14ac:dyDescent="0.4"/>
    <row r="2" spans="2:24" ht="29.5" customHeight="1" thickBot="1" x14ac:dyDescent="0.4">
      <c r="B2" s="10"/>
      <c r="C2" s="11" t="s">
        <v>0</v>
      </c>
      <c r="D2" s="12" t="str">
        <f>Summary!D2</f>
        <v>ACCIL Corporation Private Limited</v>
      </c>
      <c r="E2" s="13" t="s">
        <v>2</v>
      </c>
      <c r="F2" s="103">
        <f>Summary!G2</f>
        <v>45945</v>
      </c>
      <c r="G2" s="13" t="s">
        <v>3</v>
      </c>
      <c r="H2" s="102">
        <f>Summary!I2</f>
        <v>46147</v>
      </c>
    </row>
    <row r="4" spans="2:24" x14ac:dyDescent="0.35">
      <c r="B4" s="14" t="s">
        <v>71</v>
      </c>
      <c r="D4" s="9"/>
      <c r="G4" s="15"/>
      <c r="X4" s="8"/>
    </row>
    <row r="5" spans="2:24" ht="14.5" thickBot="1" x14ac:dyDescent="0.4">
      <c r="P5" s="76" t="s">
        <v>31</v>
      </c>
      <c r="X5" s="8"/>
    </row>
    <row r="6" spans="2:24" s="14" customFormat="1" x14ac:dyDescent="0.35">
      <c r="B6" s="291" t="s">
        <v>5</v>
      </c>
      <c r="C6" s="293" t="s">
        <v>32</v>
      </c>
      <c r="D6" s="295" t="s">
        <v>33</v>
      </c>
      <c r="E6" s="296"/>
      <c r="F6" s="296" t="s">
        <v>34</v>
      </c>
      <c r="G6" s="296"/>
      <c r="H6" s="296"/>
      <c r="I6" s="296"/>
      <c r="J6" s="296"/>
      <c r="K6" s="296"/>
      <c r="L6" s="285" t="s">
        <v>9</v>
      </c>
      <c r="M6" s="285" t="s">
        <v>35</v>
      </c>
      <c r="N6" s="285" t="s">
        <v>36</v>
      </c>
      <c r="O6" s="287" t="s">
        <v>11</v>
      </c>
      <c r="P6" s="289" t="s">
        <v>69</v>
      </c>
      <c r="Q6" s="16"/>
      <c r="R6" s="16"/>
      <c r="S6" s="16"/>
      <c r="T6" s="16"/>
      <c r="U6" s="16"/>
      <c r="V6" s="16"/>
      <c r="W6" s="16"/>
    </row>
    <row r="7" spans="2:24" s="14" customFormat="1" ht="56" x14ac:dyDescent="0.35">
      <c r="B7" s="292"/>
      <c r="C7" s="294"/>
      <c r="D7" s="132" t="s">
        <v>37</v>
      </c>
      <c r="E7" s="133" t="s">
        <v>38</v>
      </c>
      <c r="F7" s="131" t="s">
        <v>39</v>
      </c>
      <c r="G7" s="134" t="s">
        <v>40</v>
      </c>
      <c r="H7" s="131" t="s">
        <v>70</v>
      </c>
      <c r="I7" s="131" t="s">
        <v>42</v>
      </c>
      <c r="J7" s="131" t="s">
        <v>43</v>
      </c>
      <c r="K7" s="131" t="s">
        <v>67</v>
      </c>
      <c r="L7" s="286"/>
      <c r="M7" s="286"/>
      <c r="N7" s="286"/>
      <c r="O7" s="288"/>
      <c r="P7" s="290"/>
      <c r="Q7" s="16"/>
      <c r="R7" s="16"/>
      <c r="S7" s="16"/>
      <c r="T7" s="16"/>
      <c r="U7" s="16"/>
      <c r="V7" s="16"/>
      <c r="W7" s="16"/>
    </row>
    <row r="8" spans="2:24" s="26" customFormat="1" x14ac:dyDescent="0.35">
      <c r="B8" s="193">
        <v>1</v>
      </c>
      <c r="C8" s="194" t="s">
        <v>86</v>
      </c>
      <c r="D8" s="195">
        <v>45973</v>
      </c>
      <c r="E8" s="59">
        <v>6500000</v>
      </c>
      <c r="F8" s="59">
        <v>6500000</v>
      </c>
      <c r="G8" s="196" t="s">
        <v>53</v>
      </c>
      <c r="H8" s="197">
        <v>0</v>
      </c>
      <c r="I8" s="37">
        <v>0</v>
      </c>
      <c r="J8" s="37">
        <v>0</v>
      </c>
      <c r="K8" s="197">
        <v>0</v>
      </c>
      <c r="L8" s="197">
        <v>0</v>
      </c>
      <c r="M8" s="197">
        <v>0</v>
      </c>
      <c r="N8" s="197"/>
      <c r="O8" s="59">
        <f t="shared" ref="O8:O14" si="0">E8-F8-N8</f>
        <v>0</v>
      </c>
      <c r="P8" s="60"/>
    </row>
    <row r="9" spans="2:24" s="26" customFormat="1" x14ac:dyDescent="0.35">
      <c r="B9" s="88">
        <f>B8+1</f>
        <v>2</v>
      </c>
      <c r="C9" s="160" t="s">
        <v>87</v>
      </c>
      <c r="D9" s="155">
        <v>45973</v>
      </c>
      <c r="E9" s="58">
        <v>60672099.259999998</v>
      </c>
      <c r="F9" s="58">
        <v>60672099.259999998</v>
      </c>
      <c r="G9" s="156" t="s">
        <v>53</v>
      </c>
      <c r="H9" s="159">
        <v>0</v>
      </c>
      <c r="I9" s="168">
        <v>0</v>
      </c>
      <c r="J9" s="168" t="s">
        <v>54</v>
      </c>
      <c r="K9" s="159">
        <v>0</v>
      </c>
      <c r="L9" s="159">
        <v>0</v>
      </c>
      <c r="M9" s="159">
        <v>0</v>
      </c>
      <c r="N9" s="159"/>
      <c r="O9" s="58">
        <f t="shared" si="0"/>
        <v>0</v>
      </c>
      <c r="P9" s="161"/>
    </row>
    <row r="10" spans="2:24" s="20" customFormat="1" x14ac:dyDescent="0.35">
      <c r="B10" s="157">
        <f>B9+1</f>
        <v>3</v>
      </c>
      <c r="C10" s="160" t="s">
        <v>88</v>
      </c>
      <c r="D10" s="155">
        <v>45975</v>
      </c>
      <c r="E10" s="58">
        <v>139658922</v>
      </c>
      <c r="F10" s="58">
        <v>139658922</v>
      </c>
      <c r="G10" s="156" t="s">
        <v>53</v>
      </c>
      <c r="H10" s="159">
        <v>0</v>
      </c>
      <c r="I10" s="168">
        <v>0</v>
      </c>
      <c r="J10" s="168">
        <v>0</v>
      </c>
      <c r="K10" s="159">
        <v>0</v>
      </c>
      <c r="L10" s="159">
        <v>0</v>
      </c>
      <c r="M10" s="159">
        <v>0</v>
      </c>
      <c r="N10" s="159"/>
      <c r="O10" s="58">
        <f t="shared" si="0"/>
        <v>0</v>
      </c>
      <c r="P10" s="157"/>
    </row>
    <row r="11" spans="2:24" s="20" customFormat="1" x14ac:dyDescent="0.35">
      <c r="B11" s="157">
        <v>4</v>
      </c>
      <c r="C11" s="160" t="s">
        <v>200</v>
      </c>
      <c r="D11" s="155">
        <v>46336</v>
      </c>
      <c r="E11" s="58">
        <v>242441520</v>
      </c>
      <c r="F11" s="58">
        <v>242441520</v>
      </c>
      <c r="G11" s="156" t="s">
        <v>53</v>
      </c>
      <c r="H11" s="159">
        <v>0</v>
      </c>
      <c r="I11" s="168">
        <v>0</v>
      </c>
      <c r="J11" s="168">
        <v>0</v>
      </c>
      <c r="K11" s="159">
        <v>0</v>
      </c>
      <c r="L11" s="159">
        <v>0</v>
      </c>
      <c r="M11" s="159">
        <v>0</v>
      </c>
      <c r="N11" s="159"/>
      <c r="O11" s="58">
        <f t="shared" si="0"/>
        <v>0</v>
      </c>
      <c r="P11" s="157"/>
    </row>
    <row r="12" spans="2:24" s="20" customFormat="1" x14ac:dyDescent="0.35">
      <c r="B12" s="157">
        <v>5</v>
      </c>
      <c r="C12" s="160" t="s">
        <v>201</v>
      </c>
      <c r="D12" s="155">
        <v>46336</v>
      </c>
      <c r="E12" s="58">
        <v>49500000</v>
      </c>
      <c r="F12" s="58">
        <v>49500000</v>
      </c>
      <c r="G12" s="156" t="s">
        <v>53</v>
      </c>
      <c r="H12" s="159">
        <v>0</v>
      </c>
      <c r="I12" s="168">
        <v>0</v>
      </c>
      <c r="J12" s="168">
        <v>0</v>
      </c>
      <c r="K12" s="159">
        <v>0</v>
      </c>
      <c r="L12" s="159">
        <v>0</v>
      </c>
      <c r="M12" s="159">
        <v>0</v>
      </c>
      <c r="N12" s="159"/>
      <c r="O12" s="58">
        <f t="shared" si="0"/>
        <v>0</v>
      </c>
      <c r="P12" s="157"/>
    </row>
    <row r="13" spans="2:24" s="20" customFormat="1" x14ac:dyDescent="0.35">
      <c r="B13" s="157">
        <v>6</v>
      </c>
      <c r="C13" s="160" t="s">
        <v>202</v>
      </c>
      <c r="D13" s="155">
        <v>46336</v>
      </c>
      <c r="E13" s="58">
        <v>21582833</v>
      </c>
      <c r="F13" s="58">
        <v>21582833</v>
      </c>
      <c r="G13" s="156" t="s">
        <v>53</v>
      </c>
      <c r="H13" s="159">
        <v>0</v>
      </c>
      <c r="I13" s="168">
        <v>0</v>
      </c>
      <c r="J13" s="168">
        <v>0</v>
      </c>
      <c r="K13" s="159">
        <v>0</v>
      </c>
      <c r="L13" s="159">
        <v>0</v>
      </c>
      <c r="M13" s="159">
        <v>0</v>
      </c>
      <c r="N13" s="159"/>
      <c r="O13" s="58">
        <f t="shared" si="0"/>
        <v>0</v>
      </c>
      <c r="P13" s="157"/>
    </row>
    <row r="14" spans="2:24" s="20" customFormat="1" x14ac:dyDescent="0.35">
      <c r="B14" s="157">
        <v>7</v>
      </c>
      <c r="C14" s="160" t="s">
        <v>203</v>
      </c>
      <c r="D14" s="155">
        <v>46336</v>
      </c>
      <c r="E14" s="58">
        <v>13136916</v>
      </c>
      <c r="F14" s="58">
        <v>13136916</v>
      </c>
      <c r="G14" s="156" t="s">
        <v>53</v>
      </c>
      <c r="H14" s="159">
        <v>0</v>
      </c>
      <c r="I14" s="168">
        <v>0</v>
      </c>
      <c r="J14" s="168">
        <v>0</v>
      </c>
      <c r="K14" s="159">
        <v>0</v>
      </c>
      <c r="L14" s="159">
        <v>0</v>
      </c>
      <c r="M14" s="159">
        <v>0</v>
      </c>
      <c r="N14" s="159"/>
      <c r="O14" s="58">
        <f t="shared" si="0"/>
        <v>0</v>
      </c>
      <c r="P14" s="157"/>
    </row>
    <row r="15" spans="2:24" s="26" customFormat="1" ht="14.5" thickBot="1" x14ac:dyDescent="0.4">
      <c r="B15" s="61"/>
      <c r="C15" s="275" t="s">
        <v>28</v>
      </c>
      <c r="D15" s="275"/>
      <c r="E15" s="35">
        <f>SUM(E8:E14)</f>
        <v>533492290.25999999</v>
      </c>
      <c r="F15" s="35">
        <f>SUM(F8:F14)</f>
        <v>533492290.25999999</v>
      </c>
      <c r="G15" s="35">
        <f t="shared" ref="G15:N15" si="1">SUM(G8:G14)</f>
        <v>0</v>
      </c>
      <c r="H15" s="35">
        <f t="shared" si="1"/>
        <v>0</v>
      </c>
      <c r="I15" s="35">
        <f t="shared" si="1"/>
        <v>0</v>
      </c>
      <c r="J15" s="35">
        <f t="shared" si="1"/>
        <v>0</v>
      </c>
      <c r="K15" s="35">
        <f t="shared" si="1"/>
        <v>0</v>
      </c>
      <c r="L15" s="35">
        <f t="shared" si="1"/>
        <v>0</v>
      </c>
      <c r="M15" s="35">
        <f t="shared" si="1"/>
        <v>0</v>
      </c>
      <c r="N15" s="35">
        <f t="shared" si="1"/>
        <v>0</v>
      </c>
      <c r="O15" s="35">
        <f>SUM(O8:O14)</f>
        <v>0</v>
      </c>
      <c r="P15" s="66"/>
    </row>
    <row r="16" spans="2:24" x14ac:dyDescent="0.35">
      <c r="B16" s="119"/>
      <c r="C16" s="120"/>
      <c r="D16" s="121"/>
      <c r="F16" s="17"/>
      <c r="P16" s="18"/>
    </row>
    <row r="17" spans="2:16" x14ac:dyDescent="0.35">
      <c r="B17" s="119"/>
      <c r="C17" s="122"/>
      <c r="D17" s="123"/>
      <c r="E17" s="111"/>
      <c r="F17" s="111"/>
      <c r="G17" s="111"/>
      <c r="H17" s="111"/>
      <c r="I17" s="77"/>
      <c r="J17" s="77"/>
      <c r="K17" s="77"/>
      <c r="L17" s="77"/>
      <c r="M17" s="77"/>
    </row>
    <row r="18" spans="2:16" ht="16.399999999999999" customHeight="1" x14ac:dyDescent="0.35">
      <c r="B18" s="115"/>
      <c r="C18" s="122"/>
      <c r="D18" s="123"/>
      <c r="E18" s="112"/>
      <c r="F18" s="112"/>
      <c r="G18" s="112"/>
      <c r="H18" s="112"/>
      <c r="I18" s="18"/>
      <c r="J18" s="18"/>
      <c r="K18" s="18"/>
      <c r="L18" s="18"/>
      <c r="M18" s="18"/>
      <c r="N18" s="18"/>
      <c r="O18" s="18"/>
      <c r="P18" s="18"/>
    </row>
    <row r="19" spans="2:16" x14ac:dyDescent="0.35">
      <c r="B19" s="117"/>
      <c r="C19" s="122"/>
      <c r="D19" s="123"/>
      <c r="E19" s="111"/>
      <c r="F19" s="111"/>
      <c r="G19" s="111"/>
      <c r="H19" s="111"/>
    </row>
    <row r="20" spans="2:16" x14ac:dyDescent="0.35">
      <c r="B20" s="117"/>
      <c r="C20" s="122"/>
      <c r="D20" s="117"/>
    </row>
    <row r="21" spans="2:16" x14ac:dyDescent="0.35">
      <c r="B21" s="124"/>
      <c r="C21" s="124"/>
      <c r="D21" s="124"/>
    </row>
    <row r="31" spans="2:16" ht="17.5" x14ac:dyDescent="0.4">
      <c r="F31" s="135"/>
    </row>
    <row r="32" spans="2:16" ht="17.5" x14ac:dyDescent="0.4">
      <c r="F32" s="135"/>
    </row>
    <row r="33" spans="6:6" ht="17.5" x14ac:dyDescent="0.4">
      <c r="F33" s="135"/>
    </row>
    <row r="34" spans="6:6" ht="17.5" x14ac:dyDescent="0.4">
      <c r="F34" s="135"/>
    </row>
    <row r="35" spans="6:6" ht="17.5" x14ac:dyDescent="0.4">
      <c r="F35" s="135"/>
    </row>
    <row r="36" spans="6:6" x14ac:dyDescent="0.35">
      <c r="F36" s="136"/>
    </row>
  </sheetData>
  <mergeCells count="10">
    <mergeCell ref="C15:D15"/>
    <mergeCell ref="N6:N7"/>
    <mergeCell ref="O6:O7"/>
    <mergeCell ref="P6:P7"/>
    <mergeCell ref="B6:B7"/>
    <mergeCell ref="C6:C7"/>
    <mergeCell ref="D6:E6"/>
    <mergeCell ref="F6:K6"/>
    <mergeCell ref="L6:L7"/>
    <mergeCell ref="M6:M7"/>
  </mergeCells>
  <pageMargins left="0.7" right="0.7" top="0.75" bottom="0.75" header="0.3" footer="0.3"/>
  <pageSetup paperSize="9" scale="2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6A3A6-FC2C-4AC7-8AE6-B095EBA599C7}">
  <dimension ref="D3:H12"/>
  <sheetViews>
    <sheetView workbookViewId="0"/>
  </sheetViews>
  <sheetFormatPr defaultRowHeight="14.5" x14ac:dyDescent="0.35"/>
  <cols>
    <col min="4" max="4" width="58.1796875" bestFit="1" customWidth="1"/>
    <col min="5" max="5" width="3.90625" bestFit="1" customWidth="1"/>
    <col min="6" max="8" width="9.81640625" bestFit="1" customWidth="1"/>
  </cols>
  <sheetData>
    <row r="3" spans="4:8" ht="17.5" x14ac:dyDescent="0.35">
      <c r="D3" s="182" t="s">
        <v>102</v>
      </c>
      <c r="E3" s="183" t="s">
        <v>103</v>
      </c>
      <c r="F3" s="179">
        <f>SUM(F4:F6)</f>
        <v>837.37</v>
      </c>
      <c r="G3" s="179">
        <f t="shared" ref="G3:H3" si="0">SUM(G4:G6)</f>
        <v>736.5</v>
      </c>
      <c r="H3" s="179">
        <f t="shared" si="0"/>
        <v>100.86000000000001</v>
      </c>
    </row>
    <row r="4" spans="4:8" ht="22.5" x14ac:dyDescent="0.35">
      <c r="D4" s="184" t="s">
        <v>104</v>
      </c>
      <c r="E4" s="185"/>
      <c r="F4" s="180">
        <v>493.55</v>
      </c>
      <c r="G4" s="180">
        <v>457.36</v>
      </c>
      <c r="H4" s="180">
        <v>36.18</v>
      </c>
    </row>
    <row r="5" spans="4:8" ht="22.5" x14ac:dyDescent="0.35">
      <c r="D5" s="184" t="s">
        <v>105</v>
      </c>
      <c r="E5" s="185"/>
      <c r="F5" s="180">
        <v>207.29</v>
      </c>
      <c r="G5" s="180">
        <v>188.35</v>
      </c>
      <c r="H5" s="180">
        <v>18.940000000000001</v>
      </c>
    </row>
    <row r="6" spans="4:8" ht="22.5" x14ac:dyDescent="0.35">
      <c r="D6" s="184" t="s">
        <v>106</v>
      </c>
      <c r="E6" s="185"/>
      <c r="F6" s="180">
        <v>136.53</v>
      </c>
      <c r="G6" s="180">
        <v>90.79</v>
      </c>
      <c r="H6" s="180">
        <v>45.74</v>
      </c>
    </row>
    <row r="7" spans="4:8" ht="17.5" x14ac:dyDescent="0.35">
      <c r="D7" s="186" t="s">
        <v>107</v>
      </c>
      <c r="E7" s="189">
        <v>3</v>
      </c>
      <c r="F7" s="179">
        <v>20.68</v>
      </c>
      <c r="G7" s="179">
        <v>0</v>
      </c>
      <c r="H7" s="179">
        <v>20.68</v>
      </c>
    </row>
    <row r="8" spans="4:8" ht="17.5" x14ac:dyDescent="0.35">
      <c r="D8" s="187" t="s">
        <v>108</v>
      </c>
      <c r="E8" s="188">
        <v>17</v>
      </c>
      <c r="F8" s="181">
        <f>SUM(F9:F10)</f>
        <v>0.84000000000000008</v>
      </c>
      <c r="G8" s="181">
        <f t="shared" ref="G8:H8" si="1">SUM(G9:G10)</f>
        <v>0.06</v>
      </c>
      <c r="H8" s="181">
        <f t="shared" si="1"/>
        <v>0.78</v>
      </c>
    </row>
    <row r="9" spans="4:8" ht="22.5" x14ac:dyDescent="0.35">
      <c r="D9" s="184" t="s">
        <v>109</v>
      </c>
      <c r="E9" s="185"/>
      <c r="F9" s="180">
        <v>0.3</v>
      </c>
      <c r="G9" s="180" t="s">
        <v>21</v>
      </c>
      <c r="H9" s="180">
        <v>0.3</v>
      </c>
    </row>
    <row r="10" spans="4:8" ht="22.5" x14ac:dyDescent="0.35">
      <c r="D10" s="184" t="s">
        <v>110</v>
      </c>
      <c r="E10" s="185"/>
      <c r="F10" s="180">
        <v>0.54</v>
      </c>
      <c r="G10" s="180">
        <v>0.06</v>
      </c>
      <c r="H10" s="180">
        <v>0.48</v>
      </c>
    </row>
    <row r="11" spans="4:8" ht="17.5" x14ac:dyDescent="0.35">
      <c r="D11" s="182" t="s">
        <v>111</v>
      </c>
      <c r="E11" s="183">
        <v>23</v>
      </c>
      <c r="F11" s="179" t="s">
        <v>112</v>
      </c>
      <c r="G11" s="179">
        <v>736.57</v>
      </c>
      <c r="H11" s="179">
        <v>122.33</v>
      </c>
    </row>
    <row r="12" spans="4:8" x14ac:dyDescent="0.35">
      <c r="F12">
        <f>F3+F7+F8</f>
        <v>858.89</v>
      </c>
      <c r="G12">
        <f t="shared" ref="G12:H12" si="2">G3+G7+G8</f>
        <v>736.56</v>
      </c>
      <c r="H12">
        <f t="shared" si="2"/>
        <v>122.32000000000002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CF626-5EBB-4447-97A2-115BEA81B508}">
  <sheetPr>
    <pageSetUpPr fitToPage="1"/>
  </sheetPr>
  <dimension ref="B1:R16"/>
  <sheetViews>
    <sheetView showGridLines="0" zoomScale="66" workbookViewId="0"/>
  </sheetViews>
  <sheetFormatPr defaultColWidth="8.81640625" defaultRowHeight="14" x14ac:dyDescent="0.35"/>
  <cols>
    <col min="1" max="1" width="2.1796875" style="20" customWidth="1"/>
    <col min="2" max="2" width="6.81640625" style="19" bestFit="1" customWidth="1"/>
    <col min="3" max="3" width="31.453125" style="20" customWidth="1"/>
    <col min="4" max="4" width="22.81640625" style="19" customWidth="1"/>
    <col min="5" max="5" width="22" style="19" customWidth="1"/>
    <col min="6" max="6" width="17.1796875" style="19" bestFit="1" customWidth="1"/>
    <col min="7" max="7" width="51" style="19" bestFit="1" customWidth="1"/>
    <col min="8" max="8" width="19.1796875" style="19" bestFit="1" customWidth="1"/>
    <col min="9" max="9" width="16.453125" style="19" bestFit="1" customWidth="1"/>
    <col min="10" max="10" width="18.1796875" style="19" customWidth="1"/>
    <col min="11" max="11" width="13.1796875" style="19" bestFit="1" customWidth="1"/>
    <col min="12" max="12" width="12.54296875" style="19" bestFit="1" customWidth="1"/>
    <col min="13" max="13" width="14.81640625" style="19" bestFit="1" customWidth="1"/>
    <col min="14" max="14" width="19.81640625" style="19" bestFit="1" customWidth="1"/>
    <col min="15" max="15" width="20.54296875" style="19" customWidth="1"/>
    <col min="16" max="16" width="17.54296875" style="19" bestFit="1" customWidth="1"/>
    <col min="17" max="17" width="7.453125" style="20" customWidth="1"/>
    <col min="18" max="16384" width="8.81640625" style="20"/>
  </cols>
  <sheetData>
    <row r="1" spans="2:18" ht="14.5" thickBot="1" x14ac:dyDescent="0.4"/>
    <row r="2" spans="2:18" ht="47.15" customHeight="1" thickBot="1" x14ac:dyDescent="0.4">
      <c r="B2" s="243" t="s">
        <v>0</v>
      </c>
      <c r="C2" s="244"/>
      <c r="D2" s="21" t="str">
        <f>'A3'!D2</f>
        <v>ACCIL Corporation Private Limited</v>
      </c>
      <c r="E2" s="22" t="s">
        <v>2</v>
      </c>
      <c r="F2" s="101">
        <f>Summary!G2</f>
        <v>45945</v>
      </c>
      <c r="G2" s="24" t="s">
        <v>3</v>
      </c>
      <c r="H2" s="102">
        <f>Summary!I2</f>
        <v>46147</v>
      </c>
      <c r="Q2" s="19"/>
      <c r="R2" s="19"/>
    </row>
    <row r="4" spans="2:18" x14ac:dyDescent="0.35">
      <c r="B4" s="26" t="s">
        <v>30</v>
      </c>
      <c r="C4" s="19"/>
      <c r="P4" s="20"/>
    </row>
    <row r="5" spans="2:18" ht="14.5" thickBot="1" x14ac:dyDescent="0.4">
      <c r="P5" s="76" t="s">
        <v>31</v>
      </c>
    </row>
    <row r="6" spans="2:18" s="26" customFormat="1" ht="53.5" customHeight="1" x14ac:dyDescent="0.35">
      <c r="B6" s="257" t="s">
        <v>5</v>
      </c>
      <c r="C6" s="259" t="s">
        <v>32</v>
      </c>
      <c r="D6" s="248" t="s">
        <v>33</v>
      </c>
      <c r="E6" s="249"/>
      <c r="F6" s="248" t="s">
        <v>34</v>
      </c>
      <c r="G6" s="250"/>
      <c r="H6" s="250"/>
      <c r="I6" s="250"/>
      <c r="J6" s="250"/>
      <c r="K6" s="249"/>
      <c r="L6" s="251" t="s">
        <v>9</v>
      </c>
      <c r="M6" s="251" t="s">
        <v>35</v>
      </c>
      <c r="N6" s="261" t="s">
        <v>36</v>
      </c>
      <c r="O6" s="253" t="s">
        <v>11</v>
      </c>
      <c r="P6" s="255" t="s">
        <v>14</v>
      </c>
    </row>
    <row r="7" spans="2:18" s="26" customFormat="1" ht="42.65" customHeight="1" thickBot="1" x14ac:dyDescent="0.4">
      <c r="B7" s="258"/>
      <c r="C7" s="260"/>
      <c r="D7" s="38" t="s">
        <v>37</v>
      </c>
      <c r="E7" s="38" t="s">
        <v>38</v>
      </c>
      <c r="F7" s="39" t="s">
        <v>39</v>
      </c>
      <c r="G7" s="39" t="s">
        <v>40</v>
      </c>
      <c r="H7" s="39" t="s">
        <v>41</v>
      </c>
      <c r="I7" s="39" t="s">
        <v>42</v>
      </c>
      <c r="J7" s="39" t="s">
        <v>43</v>
      </c>
      <c r="K7" s="39" t="s">
        <v>44</v>
      </c>
      <c r="L7" s="252"/>
      <c r="M7" s="252"/>
      <c r="N7" s="262"/>
      <c r="O7" s="254"/>
      <c r="P7" s="256"/>
    </row>
    <row r="8" spans="2:18" ht="14.5" x14ac:dyDescent="0.35">
      <c r="B8" s="91"/>
      <c r="C8" s="92"/>
      <c r="D8" s="78"/>
      <c r="E8" s="59"/>
      <c r="F8" s="36"/>
      <c r="G8" s="79"/>
      <c r="H8" s="79"/>
      <c r="I8" s="79"/>
      <c r="J8" s="79"/>
      <c r="K8" s="93"/>
      <c r="L8" s="37">
        <v>0</v>
      </c>
      <c r="M8" s="37">
        <v>0</v>
      </c>
      <c r="N8" s="94"/>
      <c r="O8" s="36"/>
      <c r="P8" s="60"/>
      <c r="Q8" s="81"/>
    </row>
    <row r="9" spans="2:18" x14ac:dyDescent="0.35">
      <c r="B9" s="95"/>
      <c r="C9" s="96"/>
      <c r="D9" s="97"/>
      <c r="E9" s="97">
        <f>SUM(E8:E8)</f>
        <v>0</v>
      </c>
      <c r="F9" s="97">
        <f>SUM(F8:F8)</f>
        <v>0</v>
      </c>
      <c r="G9" s="98"/>
      <c r="H9" s="98"/>
      <c r="I9" s="96"/>
      <c r="J9" s="99"/>
      <c r="K9" s="100">
        <f>SUM(K8:K8)</f>
        <v>0</v>
      </c>
      <c r="L9" s="97">
        <f>SUM(L8:L8)</f>
        <v>0</v>
      </c>
      <c r="M9" s="97">
        <f>SUM(M8:M8)</f>
        <v>0</v>
      </c>
      <c r="N9" s="97">
        <f>SUM(N8:N8)</f>
        <v>0</v>
      </c>
      <c r="O9" s="97">
        <f>SUM(O8:O8)</f>
        <v>0</v>
      </c>
      <c r="P9" s="97"/>
    </row>
    <row r="11" spans="2:18" x14ac:dyDescent="0.35">
      <c r="B11" s="8"/>
    </row>
    <row r="12" spans="2:18" x14ac:dyDescent="0.35">
      <c r="B12" s="83"/>
    </row>
    <row r="13" spans="2:18" x14ac:dyDescent="0.35">
      <c r="B13" s="83"/>
    </row>
    <row r="14" spans="2:18" x14ac:dyDescent="0.35">
      <c r="B14" s="83"/>
    </row>
    <row r="15" spans="2:18" x14ac:dyDescent="0.35">
      <c r="B15" s="83"/>
    </row>
    <row r="16" spans="2:18" ht="30.65" customHeight="1" x14ac:dyDescent="0.35">
      <c r="B16" s="247"/>
      <c r="C16" s="247"/>
      <c r="D16" s="247"/>
      <c r="E16" s="247"/>
      <c r="F16" s="247"/>
      <c r="G16" s="247"/>
      <c r="H16" s="247"/>
      <c r="I16" s="247"/>
      <c r="J16" s="247"/>
    </row>
  </sheetData>
  <mergeCells count="11">
    <mergeCell ref="M6:M7"/>
    <mergeCell ref="O6:O7"/>
    <mergeCell ref="P6:P7"/>
    <mergeCell ref="B6:B7"/>
    <mergeCell ref="C6:C7"/>
    <mergeCell ref="N6:N7"/>
    <mergeCell ref="B16:J16"/>
    <mergeCell ref="B2:C2"/>
    <mergeCell ref="D6:E6"/>
    <mergeCell ref="F6:K6"/>
    <mergeCell ref="L6:L7"/>
  </mergeCells>
  <conditionalFormatting sqref="B8:C8">
    <cfRule type="duplicateValues" dxfId="0" priority="19"/>
  </conditionalFormatting>
  <pageMargins left="0.7" right="0.7" top="0.75" bottom="0.75" header="0.3" footer="0.3"/>
  <pageSetup paperSize="9" scale="41" orientation="landscape" r:id="rId1"/>
  <rowBreaks count="1" manualBreakCount="1">
    <brk id="6" max="16383" man="1"/>
  </rowBreaks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13"/>
  <sheetViews>
    <sheetView workbookViewId="0"/>
  </sheetViews>
  <sheetFormatPr defaultColWidth="8.81640625" defaultRowHeight="14.5" x14ac:dyDescent="0.35"/>
  <cols>
    <col min="1" max="1" width="2.1796875" style="1" customWidth="1"/>
    <col min="2" max="2" width="5.1796875" style="1" customWidth="1"/>
    <col min="3" max="3" width="15.453125" style="1" bestFit="1" customWidth="1"/>
    <col min="4" max="4" width="15.453125" style="1" customWidth="1"/>
    <col min="5" max="5" width="13.453125" style="1" bestFit="1" customWidth="1"/>
    <col min="6" max="6" width="14.81640625" style="1" bestFit="1" customWidth="1"/>
    <col min="7" max="7" width="10.81640625" style="1" customWidth="1"/>
    <col min="8" max="9" width="14.81640625" style="1" customWidth="1"/>
    <col min="10" max="10" width="9.81640625" style="1" bestFit="1" customWidth="1"/>
    <col min="11" max="12" width="14" style="1" customWidth="1"/>
    <col min="13" max="13" width="15.81640625" style="1" bestFit="1" customWidth="1"/>
    <col min="14" max="14" width="15.453125" style="1" bestFit="1" customWidth="1"/>
    <col min="15" max="16" width="15.81640625" style="1" bestFit="1" customWidth="1"/>
    <col min="17" max="17" width="13.54296875" style="1" bestFit="1" customWidth="1"/>
    <col min="18" max="16384" width="8.81640625" style="1"/>
  </cols>
  <sheetData>
    <row r="1" spans="2:17" ht="18.5" x14ac:dyDescent="0.35">
      <c r="B1" s="2"/>
      <c r="C1" s="7" t="s">
        <v>45</v>
      </c>
    </row>
    <row r="2" spans="2:17" x14ac:dyDescent="0.35">
      <c r="Q2" s="1" t="s">
        <v>46</v>
      </c>
    </row>
    <row r="3" spans="2:17" s="7" customFormat="1" ht="29.15" customHeight="1" x14ac:dyDescent="0.35">
      <c r="B3" s="5" t="s">
        <v>5</v>
      </c>
      <c r="C3" s="5" t="s">
        <v>32</v>
      </c>
      <c r="D3" s="5" t="s">
        <v>47</v>
      </c>
      <c r="E3" s="269" t="s">
        <v>33</v>
      </c>
      <c r="F3" s="270"/>
      <c r="G3" s="269" t="s">
        <v>34</v>
      </c>
      <c r="H3" s="271"/>
      <c r="I3" s="271"/>
      <c r="J3" s="271"/>
      <c r="K3" s="271"/>
      <c r="L3" s="270"/>
      <c r="M3" s="263" t="s">
        <v>9</v>
      </c>
      <c r="N3" s="263" t="s">
        <v>35</v>
      </c>
      <c r="O3" s="265" t="s">
        <v>36</v>
      </c>
      <c r="P3" s="265" t="s">
        <v>11</v>
      </c>
      <c r="Q3" s="267" t="s">
        <v>14</v>
      </c>
    </row>
    <row r="4" spans="2:17" s="7" customFormat="1" ht="58" x14ac:dyDescent="0.35">
      <c r="B4" s="5"/>
      <c r="C4" s="5"/>
      <c r="D4" s="5"/>
      <c r="E4" s="5" t="s">
        <v>37</v>
      </c>
      <c r="F4" s="5" t="s">
        <v>38</v>
      </c>
      <c r="G4" s="6" t="s">
        <v>39</v>
      </c>
      <c r="H4" s="5" t="s">
        <v>40</v>
      </c>
      <c r="I4" s="6" t="s">
        <v>41</v>
      </c>
      <c r="J4" s="6" t="s">
        <v>42</v>
      </c>
      <c r="K4" s="6" t="s">
        <v>43</v>
      </c>
      <c r="L4" s="6" t="s">
        <v>44</v>
      </c>
      <c r="M4" s="264"/>
      <c r="N4" s="264"/>
      <c r="O4" s="266"/>
      <c r="P4" s="266"/>
      <c r="Q4" s="268"/>
    </row>
    <row r="5" spans="2:17" x14ac:dyDescent="0.35">
      <c r="B5" s="3" cm="1">
        <f t="array" ref="B5:B13">_xlfn.SEQUENCE(9)</f>
        <v>1</v>
      </c>
      <c r="C5" s="4"/>
      <c r="D5" s="4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2:17" x14ac:dyDescent="0.35">
      <c r="B6" s="3">
        <v>2</v>
      </c>
      <c r="C6" s="4"/>
      <c r="D6" s="4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2:17" x14ac:dyDescent="0.35">
      <c r="B7" s="3">
        <v>3</v>
      </c>
      <c r="C7" s="4"/>
      <c r="D7" s="4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2:17" x14ac:dyDescent="0.35">
      <c r="B8" s="3">
        <v>4</v>
      </c>
      <c r="C8" s="4"/>
      <c r="D8" s="4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2:17" x14ac:dyDescent="0.35">
      <c r="B9" s="3">
        <v>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2:17" x14ac:dyDescent="0.35">
      <c r="B10" s="3">
        <v>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2:17" x14ac:dyDescent="0.35">
      <c r="B11" s="3">
        <v>7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2:17" x14ac:dyDescent="0.35">
      <c r="B12" s="3">
        <v>8</v>
      </c>
      <c r="C12" s="4"/>
      <c r="D12" s="4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2:17" x14ac:dyDescent="0.35">
      <c r="B13" s="3">
        <v>9</v>
      </c>
      <c r="C13" s="4"/>
      <c r="D13" s="4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</sheetData>
  <mergeCells count="7">
    <mergeCell ref="N3:N4"/>
    <mergeCell ref="O3:O4"/>
    <mergeCell ref="Q3:Q4"/>
    <mergeCell ref="P3:P4"/>
    <mergeCell ref="E3:F3"/>
    <mergeCell ref="G3:L3"/>
    <mergeCell ref="M3:M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13"/>
  <sheetViews>
    <sheetView workbookViewId="0"/>
  </sheetViews>
  <sheetFormatPr defaultColWidth="8.81640625" defaultRowHeight="14.5" x14ac:dyDescent="0.35"/>
  <cols>
    <col min="1" max="1" width="2.1796875" style="1" customWidth="1"/>
    <col min="2" max="2" width="5.1796875" style="1" customWidth="1"/>
    <col min="3" max="3" width="15.453125" style="1" bestFit="1" customWidth="1"/>
    <col min="4" max="4" width="15.453125" style="1" customWidth="1"/>
    <col min="5" max="5" width="13.453125" style="1" bestFit="1" customWidth="1"/>
    <col min="6" max="6" width="14.81640625" style="1" bestFit="1" customWidth="1"/>
    <col min="7" max="7" width="10.81640625" style="1" customWidth="1"/>
    <col min="8" max="9" width="14.81640625" style="1" customWidth="1"/>
    <col min="10" max="10" width="9.81640625" style="1" bestFit="1" customWidth="1"/>
    <col min="11" max="12" width="14" style="1" customWidth="1"/>
    <col min="13" max="13" width="15.81640625" style="1" bestFit="1" customWidth="1"/>
    <col min="14" max="14" width="15.453125" style="1" bestFit="1" customWidth="1"/>
    <col min="15" max="16" width="15.81640625" style="1" bestFit="1" customWidth="1"/>
    <col min="17" max="17" width="13.54296875" style="1" bestFit="1" customWidth="1"/>
    <col min="18" max="16384" width="8.81640625" style="1"/>
  </cols>
  <sheetData>
    <row r="1" spans="2:17" ht="18.5" x14ac:dyDescent="0.35">
      <c r="B1" s="2"/>
      <c r="C1" s="7" t="s">
        <v>48</v>
      </c>
    </row>
    <row r="2" spans="2:17" x14ac:dyDescent="0.35">
      <c r="Q2" s="1" t="s">
        <v>46</v>
      </c>
    </row>
    <row r="3" spans="2:17" s="7" customFormat="1" ht="29.15" customHeight="1" x14ac:dyDescent="0.35">
      <c r="B3" s="5" t="s">
        <v>5</v>
      </c>
      <c r="C3" s="5" t="s">
        <v>32</v>
      </c>
      <c r="D3" s="5" t="s">
        <v>47</v>
      </c>
      <c r="E3" s="269" t="s">
        <v>33</v>
      </c>
      <c r="F3" s="270"/>
      <c r="G3" s="269" t="s">
        <v>34</v>
      </c>
      <c r="H3" s="271"/>
      <c r="I3" s="271"/>
      <c r="J3" s="271"/>
      <c r="K3" s="271"/>
      <c r="L3" s="270"/>
      <c r="M3" s="263" t="s">
        <v>9</v>
      </c>
      <c r="N3" s="263" t="s">
        <v>35</v>
      </c>
      <c r="O3" s="265" t="s">
        <v>36</v>
      </c>
      <c r="P3" s="265" t="s">
        <v>11</v>
      </c>
      <c r="Q3" s="267" t="s">
        <v>14</v>
      </c>
    </row>
    <row r="4" spans="2:17" s="7" customFormat="1" ht="58" x14ac:dyDescent="0.35">
      <c r="B4" s="5"/>
      <c r="C4" s="5"/>
      <c r="D4" s="5"/>
      <c r="E4" s="5" t="s">
        <v>37</v>
      </c>
      <c r="F4" s="5" t="s">
        <v>38</v>
      </c>
      <c r="G4" s="6" t="s">
        <v>39</v>
      </c>
      <c r="H4" s="5" t="s">
        <v>40</v>
      </c>
      <c r="I4" s="6" t="s">
        <v>41</v>
      </c>
      <c r="J4" s="6" t="s">
        <v>42</v>
      </c>
      <c r="K4" s="6" t="s">
        <v>43</v>
      </c>
      <c r="L4" s="6" t="s">
        <v>44</v>
      </c>
      <c r="M4" s="264"/>
      <c r="N4" s="264"/>
      <c r="O4" s="266"/>
      <c r="P4" s="266"/>
      <c r="Q4" s="268"/>
    </row>
    <row r="5" spans="2:17" x14ac:dyDescent="0.35">
      <c r="B5" s="3" cm="1">
        <f t="array" ref="B5:B13">_xlfn.SEQUENCE(9)</f>
        <v>1</v>
      </c>
      <c r="C5" s="4"/>
      <c r="D5" s="4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2:17" x14ac:dyDescent="0.35">
      <c r="B6" s="3">
        <v>2</v>
      </c>
      <c r="C6" s="4"/>
      <c r="D6" s="4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2:17" x14ac:dyDescent="0.35">
      <c r="B7" s="3">
        <v>3</v>
      </c>
      <c r="C7" s="4"/>
      <c r="D7" s="4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2:17" x14ac:dyDescent="0.35">
      <c r="B8" s="3">
        <v>4</v>
      </c>
      <c r="C8" s="4"/>
      <c r="D8" s="4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2:17" x14ac:dyDescent="0.35">
      <c r="B9" s="3">
        <v>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2:17" x14ac:dyDescent="0.35">
      <c r="B10" s="3">
        <v>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2:17" x14ac:dyDescent="0.35">
      <c r="B11" s="3">
        <v>7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2:17" x14ac:dyDescent="0.35">
      <c r="B12" s="3">
        <v>8</v>
      </c>
      <c r="C12" s="4"/>
      <c r="D12" s="4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2:17" x14ac:dyDescent="0.35">
      <c r="B13" s="3">
        <v>9</v>
      </c>
      <c r="C13" s="4"/>
      <c r="D13" s="4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</sheetData>
  <mergeCells count="7">
    <mergeCell ref="Q3:Q4"/>
    <mergeCell ref="E3:F3"/>
    <mergeCell ref="G3:L3"/>
    <mergeCell ref="M3:M4"/>
    <mergeCell ref="N3:N4"/>
    <mergeCell ref="O3:O4"/>
    <mergeCell ref="P3:P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0D0E2-A799-4D0D-B27F-9FB499A7B5CE}">
  <sheetPr>
    <pageSetUpPr fitToPage="1"/>
  </sheetPr>
  <dimension ref="B1:Y44"/>
  <sheetViews>
    <sheetView showGridLines="0" view="pageBreakPreview" topLeftCell="C1" zoomScale="60" zoomScaleNormal="90" workbookViewId="0">
      <selection activeCell="A10" sqref="A10"/>
    </sheetView>
  </sheetViews>
  <sheetFormatPr defaultColWidth="8.81640625" defaultRowHeight="14" x14ac:dyDescent="0.35"/>
  <cols>
    <col min="1" max="1" width="2.1796875" style="20" customWidth="1"/>
    <col min="2" max="2" width="5.6328125" style="19" bestFit="1" customWidth="1"/>
    <col min="3" max="3" width="47.453125" style="20" customWidth="1"/>
    <col min="4" max="4" width="22.81640625" style="19" customWidth="1"/>
    <col min="5" max="5" width="19" style="19" customWidth="1"/>
    <col min="6" max="6" width="19.1796875" style="19" bestFit="1" customWidth="1"/>
    <col min="7" max="7" width="18.90625" style="19" customWidth="1"/>
    <col min="8" max="8" width="20.453125" style="19" customWidth="1"/>
    <col min="9" max="9" width="16.1796875" style="19" customWidth="1"/>
    <col min="10" max="10" width="15" style="19" customWidth="1"/>
    <col min="11" max="11" width="12.08984375" style="19" customWidth="1"/>
    <col min="12" max="12" width="12.54296875" style="19" customWidth="1"/>
    <col min="13" max="13" width="14.81640625" style="19" customWidth="1"/>
    <col min="14" max="14" width="19.81640625" style="19" customWidth="1"/>
    <col min="15" max="15" width="19.1796875" style="19" bestFit="1" customWidth="1"/>
    <col min="16" max="16" width="32.1796875" style="19" customWidth="1"/>
    <col min="17" max="17" width="19.1796875" style="20" customWidth="1"/>
    <col min="18" max="20" width="0" style="20" hidden="1" customWidth="1"/>
    <col min="21" max="16384" width="8.81640625" style="20"/>
  </cols>
  <sheetData>
    <row r="1" spans="2:25" ht="14.5" thickBot="1" x14ac:dyDescent="0.4"/>
    <row r="2" spans="2:25" ht="42.5" thickBot="1" x14ac:dyDescent="0.4">
      <c r="B2" s="243" t="s">
        <v>0</v>
      </c>
      <c r="C2" s="244"/>
      <c r="D2" s="21" t="str">
        <f>Summary!D2</f>
        <v>ACCIL Corporation Private Limited</v>
      </c>
      <c r="E2" s="22" t="s">
        <v>2</v>
      </c>
      <c r="F2" s="23">
        <f>Summary!G2</f>
        <v>45945</v>
      </c>
      <c r="G2" s="24" t="s">
        <v>3</v>
      </c>
      <c r="H2" s="25">
        <f>Summary!I2</f>
        <v>46147</v>
      </c>
      <c r="Q2" s="19"/>
      <c r="R2" s="19"/>
    </row>
    <row r="4" spans="2:25" ht="14.5" thickBot="1" x14ac:dyDescent="0.4">
      <c r="B4" s="26" t="s">
        <v>49</v>
      </c>
      <c r="C4" s="19"/>
      <c r="P4" s="20"/>
    </row>
    <row r="5" spans="2:25" s="26" customFormat="1" x14ac:dyDescent="0.35">
      <c r="B5" s="257" t="s">
        <v>50</v>
      </c>
      <c r="C5" s="259" t="s">
        <v>32</v>
      </c>
      <c r="D5" s="248" t="s">
        <v>33</v>
      </c>
      <c r="E5" s="249"/>
      <c r="F5" s="248" t="s">
        <v>34</v>
      </c>
      <c r="G5" s="250"/>
      <c r="H5" s="250"/>
      <c r="I5" s="250"/>
      <c r="J5" s="250"/>
      <c r="K5" s="249"/>
      <c r="L5" s="251" t="s">
        <v>9</v>
      </c>
      <c r="M5" s="251" t="s">
        <v>35</v>
      </c>
      <c r="N5" s="251" t="s">
        <v>36</v>
      </c>
      <c r="O5" s="251" t="s">
        <v>11</v>
      </c>
      <c r="P5" s="273" t="s">
        <v>14</v>
      </c>
    </row>
    <row r="6" spans="2:25" s="26" customFormat="1" ht="61.5" customHeight="1" thickBot="1" x14ac:dyDescent="0.4">
      <c r="B6" s="258"/>
      <c r="C6" s="260"/>
      <c r="D6" s="38" t="s">
        <v>37</v>
      </c>
      <c r="E6" s="38" t="s">
        <v>38</v>
      </c>
      <c r="F6" s="39" t="s">
        <v>51</v>
      </c>
      <c r="G6" s="39" t="s">
        <v>40</v>
      </c>
      <c r="H6" s="39" t="s">
        <v>41</v>
      </c>
      <c r="I6" s="39" t="s">
        <v>42</v>
      </c>
      <c r="J6" s="39" t="s">
        <v>43</v>
      </c>
      <c r="K6" s="39" t="s">
        <v>44</v>
      </c>
      <c r="L6" s="252"/>
      <c r="M6" s="252"/>
      <c r="N6" s="252"/>
      <c r="O6" s="252"/>
      <c r="P6" s="274"/>
    </row>
    <row r="7" spans="2:25" x14ac:dyDescent="0.35">
      <c r="B7" s="88">
        <v>1</v>
      </c>
      <c r="C7" s="89" t="s">
        <v>76</v>
      </c>
      <c r="D7" s="155">
        <v>45958</v>
      </c>
      <c r="E7" s="58">
        <v>2072940003.576</v>
      </c>
      <c r="F7" s="58">
        <v>2021339305</v>
      </c>
      <c r="G7" s="156" t="s">
        <v>53</v>
      </c>
      <c r="H7" s="72" t="s">
        <v>54</v>
      </c>
      <c r="I7" s="157" t="s">
        <v>54</v>
      </c>
      <c r="J7" s="157" t="s">
        <v>55</v>
      </c>
      <c r="K7" s="158">
        <f>F7/$F$10</f>
        <v>0.25475091118919302</v>
      </c>
      <c r="L7" s="159">
        <v>0</v>
      </c>
      <c r="M7" s="159">
        <v>0</v>
      </c>
      <c r="N7" s="58">
        <f>E7-F7</f>
        <v>51600698.575999975</v>
      </c>
      <c r="O7" s="58">
        <f>E7-F7-N7</f>
        <v>0</v>
      </c>
      <c r="P7" s="161"/>
      <c r="R7" s="163">
        <f>E7/10^7</f>
        <v>207.2940003576</v>
      </c>
      <c r="S7" s="163">
        <f t="shared" ref="S7:S9" si="0">F7/10^7</f>
        <v>202.13393049999999</v>
      </c>
    </row>
    <row r="8" spans="2:25" x14ac:dyDescent="0.35">
      <c r="B8" s="88">
        <f>B7+1</f>
        <v>2</v>
      </c>
      <c r="C8" s="160" t="s">
        <v>57</v>
      </c>
      <c r="D8" s="155">
        <v>46007</v>
      </c>
      <c r="E8" s="58">
        <v>1335547159.79</v>
      </c>
      <c r="F8" s="58">
        <v>1081042832</v>
      </c>
      <c r="G8" s="156" t="s">
        <v>53</v>
      </c>
      <c r="H8" s="72" t="s">
        <v>54</v>
      </c>
      <c r="I8" s="157" t="s">
        <v>55</v>
      </c>
      <c r="J8" s="157" t="s">
        <v>55</v>
      </c>
      <c r="K8" s="158">
        <f>F8/$F$10</f>
        <v>0.13624464027653471</v>
      </c>
      <c r="L8" s="159">
        <v>0</v>
      </c>
      <c r="M8" s="159">
        <v>0</v>
      </c>
      <c r="N8" s="58">
        <f t="shared" ref="N8:N9" si="1">E8-F8</f>
        <v>254504327.78999996</v>
      </c>
      <c r="O8" s="58">
        <f t="shared" ref="O8:O9" si="2">E8-F8-N8</f>
        <v>0</v>
      </c>
      <c r="P8" s="161"/>
      <c r="R8" s="163">
        <f t="shared" ref="R8:R9" si="3">E8/10^7</f>
        <v>133.55471597900001</v>
      </c>
      <c r="S8" s="163">
        <f t="shared" si="0"/>
        <v>108.1042832</v>
      </c>
    </row>
    <row r="9" spans="2:25" ht="14.5" thickBot="1" x14ac:dyDescent="0.4">
      <c r="B9" s="214">
        <f>B8+1</f>
        <v>3</v>
      </c>
      <c r="C9" s="215" t="s">
        <v>77</v>
      </c>
      <c r="D9" s="216">
        <v>45959</v>
      </c>
      <c r="E9" s="113">
        <v>4935496035</v>
      </c>
      <c r="F9" s="113">
        <v>4832189306</v>
      </c>
      <c r="G9" s="217" t="s">
        <v>53</v>
      </c>
      <c r="H9" s="218" t="s">
        <v>54</v>
      </c>
      <c r="I9" s="219" t="s">
        <v>54</v>
      </c>
      <c r="J9" s="219" t="s">
        <v>55</v>
      </c>
      <c r="K9" s="220">
        <f>F9/$F$10</f>
        <v>0.60900444853427227</v>
      </c>
      <c r="L9" s="221">
        <v>0</v>
      </c>
      <c r="M9" s="221">
        <v>0</v>
      </c>
      <c r="N9" s="113">
        <f t="shared" si="1"/>
        <v>103306729</v>
      </c>
      <c r="O9" s="113">
        <f t="shared" si="2"/>
        <v>0</v>
      </c>
      <c r="P9" s="222"/>
      <c r="R9" s="163">
        <f t="shared" si="3"/>
        <v>493.54960349999999</v>
      </c>
      <c r="S9" s="163">
        <f t="shared" si="0"/>
        <v>483.21893060000002</v>
      </c>
    </row>
    <row r="10" spans="2:25" s="26" customFormat="1" ht="14.5" thickBot="1" x14ac:dyDescent="0.4">
      <c r="B10" s="48"/>
      <c r="C10" s="272" t="s">
        <v>28</v>
      </c>
      <c r="D10" s="272"/>
      <c r="E10" s="51">
        <f>SUM(E7:E9)</f>
        <v>8343983198.3660002</v>
      </c>
      <c r="F10" s="51">
        <f>SUM(F7:F9)</f>
        <v>7934571443</v>
      </c>
      <c r="G10" s="52"/>
      <c r="H10" s="55"/>
      <c r="I10" s="55"/>
      <c r="J10" s="50"/>
      <c r="K10" s="223">
        <f>SUM(K7:K9)</f>
        <v>1</v>
      </c>
      <c r="L10" s="55">
        <f>SUM(L7:L9)</f>
        <v>0</v>
      </c>
      <c r="M10" s="55">
        <f>SUM(M7:M9)</f>
        <v>0</v>
      </c>
      <c r="N10" s="51">
        <f>SUM(N7:N9)</f>
        <v>409411755.36599994</v>
      </c>
      <c r="O10" s="51">
        <f>SUM(O7:O9)</f>
        <v>0</v>
      </c>
      <c r="P10" s="54"/>
    </row>
    <row r="11" spans="2:25" x14ac:dyDescent="0.35">
      <c r="C11" s="123"/>
      <c r="D11" s="123"/>
      <c r="E11" s="123"/>
      <c r="F11" s="123"/>
      <c r="G11" s="123"/>
      <c r="H11" s="123"/>
      <c r="I11" s="116"/>
      <c r="J11" s="116"/>
      <c r="K11" s="123"/>
      <c r="L11" s="125"/>
      <c r="M11" s="125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</row>
    <row r="12" spans="2:25" x14ac:dyDescent="0.35">
      <c r="B12" s="115" t="s">
        <v>60</v>
      </c>
      <c r="C12" s="123"/>
      <c r="D12" s="117"/>
      <c r="E12" s="117"/>
      <c r="F12" s="117"/>
      <c r="G12" s="117"/>
      <c r="H12" s="117"/>
      <c r="I12" s="117"/>
      <c r="J12" s="117"/>
      <c r="K12" s="123"/>
      <c r="L12" s="125"/>
      <c r="M12" s="125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</row>
    <row r="13" spans="2:25" ht="14.5" x14ac:dyDescent="0.35">
      <c r="B13" s="154" t="s">
        <v>78</v>
      </c>
    </row>
    <row r="14" spans="2:25" ht="14.5" x14ac:dyDescent="0.35">
      <c r="B14" s="154" t="s">
        <v>74</v>
      </c>
    </row>
    <row r="15" spans="2:25" ht="14.5" x14ac:dyDescent="0.35">
      <c r="B15" s="154" t="s">
        <v>75</v>
      </c>
    </row>
    <row r="16" spans="2:25" hidden="1" x14ac:dyDescent="0.35"/>
    <row r="17" spans="5:16" hidden="1" x14ac:dyDescent="0.35">
      <c r="O17" s="202"/>
    </row>
    <row r="18" spans="5:16" hidden="1" x14ac:dyDescent="0.35">
      <c r="E18" s="202">
        <f>E7/10^7</f>
        <v>207.2940003576</v>
      </c>
      <c r="F18" s="202">
        <f>F7/10^7</f>
        <v>202.13393049999999</v>
      </c>
      <c r="O18" s="202">
        <f>O7/10^7</f>
        <v>0</v>
      </c>
    </row>
    <row r="19" spans="5:16" hidden="1" x14ac:dyDescent="0.35">
      <c r="E19" s="202">
        <f t="shared" ref="E19:F21" si="4">E8/10^7</f>
        <v>133.55471597900001</v>
      </c>
      <c r="F19" s="202">
        <f t="shared" si="4"/>
        <v>108.1042832</v>
      </c>
      <c r="O19" s="202">
        <f t="shared" ref="O19:O21" si="5">O8/10^7</f>
        <v>0</v>
      </c>
      <c r="P19" s="164"/>
    </row>
    <row r="20" spans="5:16" hidden="1" x14ac:dyDescent="0.35">
      <c r="E20" s="202">
        <f t="shared" si="4"/>
        <v>493.54960349999999</v>
      </c>
      <c r="F20" s="202">
        <f t="shared" si="4"/>
        <v>483.21893060000002</v>
      </c>
      <c r="O20" s="202">
        <f>O9/10^7</f>
        <v>0</v>
      </c>
    </row>
    <row r="21" spans="5:16" hidden="1" x14ac:dyDescent="0.35">
      <c r="E21" s="202">
        <f t="shared" si="4"/>
        <v>834.39831983659997</v>
      </c>
      <c r="F21" s="202">
        <f t="shared" si="4"/>
        <v>793.45714429999998</v>
      </c>
      <c r="O21" s="202">
        <f t="shared" si="5"/>
        <v>0</v>
      </c>
    </row>
    <row r="22" spans="5:16" hidden="1" x14ac:dyDescent="0.35"/>
    <row r="23" spans="5:16" hidden="1" x14ac:dyDescent="0.35"/>
    <row r="24" spans="5:16" hidden="1" x14ac:dyDescent="0.35">
      <c r="K24" s="200">
        <v>38565</v>
      </c>
      <c r="L24" s="201">
        <f ca="1">TODAY()</f>
        <v>46160</v>
      </c>
    </row>
    <row r="25" spans="5:16" hidden="1" x14ac:dyDescent="0.35">
      <c r="L25" s="19">
        <f ca="1">L24-K24</f>
        <v>7595</v>
      </c>
      <c r="M25" s="19">
        <f ca="1">L25/365</f>
        <v>20.80821917808219</v>
      </c>
    </row>
    <row r="26" spans="5:16" hidden="1" x14ac:dyDescent="0.35"/>
    <row r="27" spans="5:16" hidden="1" x14ac:dyDescent="0.35"/>
    <row r="28" spans="5:16" hidden="1" x14ac:dyDescent="0.35"/>
    <row r="30" spans="5:16" hidden="1" x14ac:dyDescent="0.35"/>
    <row r="31" spans="5:16" hidden="1" x14ac:dyDescent="0.35"/>
    <row r="32" spans="5:16" hidden="1" x14ac:dyDescent="0.35"/>
    <row r="33" spans="12:15" hidden="1" x14ac:dyDescent="0.35"/>
    <row r="34" spans="12:15" ht="17.5" hidden="1" x14ac:dyDescent="0.35">
      <c r="L34" s="179">
        <v>834.4</v>
      </c>
      <c r="M34" s="179">
        <v>736.51</v>
      </c>
      <c r="N34" s="179">
        <v>97.89</v>
      </c>
      <c r="O34" s="203"/>
    </row>
    <row r="35" spans="12:15" ht="17.5" hidden="1" x14ac:dyDescent="0.35">
      <c r="L35" s="180">
        <v>493.55</v>
      </c>
      <c r="M35" s="180">
        <v>457.37</v>
      </c>
      <c r="N35" s="180">
        <v>36.18</v>
      </c>
      <c r="O35" s="204"/>
    </row>
    <row r="36" spans="12:15" ht="17.5" hidden="1" x14ac:dyDescent="0.35">
      <c r="L36" s="180">
        <v>207.29</v>
      </c>
      <c r="M36" s="180">
        <v>188.35</v>
      </c>
      <c r="N36" s="180">
        <v>18.940000000000001</v>
      </c>
      <c r="O36" s="204"/>
    </row>
    <row r="37" spans="12:15" ht="17.5" hidden="1" x14ac:dyDescent="0.35">
      <c r="L37" s="180">
        <v>133.55000000000001</v>
      </c>
      <c r="M37" s="180">
        <v>90.79</v>
      </c>
      <c r="N37" s="180">
        <v>42.76</v>
      </c>
      <c r="O37" s="204"/>
    </row>
    <row r="38" spans="12:15" ht="17.5" hidden="1" x14ac:dyDescent="0.35">
      <c r="L38" s="179">
        <v>20.68</v>
      </c>
      <c r="M38" s="179"/>
      <c r="N38" s="179">
        <v>20.68</v>
      </c>
      <c r="O38" s="179"/>
    </row>
    <row r="39" spans="12:15" ht="17.5" hidden="1" x14ac:dyDescent="0.35">
      <c r="L39" s="181">
        <v>3.3</v>
      </c>
      <c r="M39" s="181">
        <v>2.09</v>
      </c>
      <c r="N39" s="181">
        <v>1.01</v>
      </c>
      <c r="O39" s="181">
        <v>0.2</v>
      </c>
    </row>
    <row r="40" spans="12:15" ht="17.5" hidden="1" x14ac:dyDescent="0.35">
      <c r="L40" s="180">
        <v>0.31</v>
      </c>
      <c r="M40" s="180">
        <v>0.31</v>
      </c>
      <c r="N40" s="180"/>
      <c r="O40" s="180"/>
    </row>
    <row r="41" spans="12:15" ht="17.5" hidden="1" x14ac:dyDescent="0.35">
      <c r="L41" s="180">
        <v>2.99</v>
      </c>
      <c r="M41" s="180">
        <v>1.78</v>
      </c>
      <c r="N41" s="180">
        <v>1.01</v>
      </c>
      <c r="O41" s="180">
        <v>0.2</v>
      </c>
    </row>
    <row r="42" spans="12:15" ht="17.5" hidden="1" x14ac:dyDescent="0.35">
      <c r="L42" s="179">
        <f>L34+L38+L39</f>
        <v>858.37999999999988</v>
      </c>
      <c r="M42" s="179">
        <f t="shared" ref="M42:O42" si="6">M34+M38+M39</f>
        <v>738.6</v>
      </c>
      <c r="N42" s="179">
        <f>N34+N38+N39</f>
        <v>119.58</v>
      </c>
      <c r="O42" s="179">
        <f t="shared" si="6"/>
        <v>0.2</v>
      </c>
    </row>
    <row r="43" spans="12:15" hidden="1" x14ac:dyDescent="0.35"/>
    <row r="44" spans="12:15" hidden="1" x14ac:dyDescent="0.35"/>
  </sheetData>
  <mergeCells count="11">
    <mergeCell ref="B2:C2"/>
    <mergeCell ref="B5:B6"/>
    <mergeCell ref="C5:C6"/>
    <mergeCell ref="D5:E5"/>
    <mergeCell ref="F5:K5"/>
    <mergeCell ref="C10:D10"/>
    <mergeCell ref="M5:M6"/>
    <mergeCell ref="N5:N6"/>
    <mergeCell ref="O5:O6"/>
    <mergeCell ref="P5:P6"/>
    <mergeCell ref="L5:L6"/>
  </mergeCells>
  <pageMargins left="0.19685039370078741" right="0.19685039370078741" top="0.19685039370078741" bottom="0.19685039370078741" header="0.19685039370078741" footer="0.31496062992125984"/>
  <pageSetup paperSize="9" scale="4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Y16"/>
  <sheetViews>
    <sheetView showGridLines="0" workbookViewId="0"/>
  </sheetViews>
  <sheetFormatPr defaultColWidth="8.81640625" defaultRowHeight="14" x14ac:dyDescent="0.35"/>
  <cols>
    <col min="1" max="1" width="2.1796875" style="20" customWidth="1"/>
    <col min="2" max="2" width="5.6328125" style="19" bestFit="1" customWidth="1"/>
    <col min="3" max="3" width="50.453125" style="20" bestFit="1" customWidth="1"/>
    <col min="4" max="4" width="22.81640625" style="19" customWidth="1"/>
    <col min="5" max="5" width="29.54296875" style="19" customWidth="1"/>
    <col min="6" max="6" width="19.1796875" style="19" bestFit="1" customWidth="1"/>
    <col min="7" max="7" width="18.90625" style="19" customWidth="1"/>
    <col min="8" max="8" width="20.453125" style="19" customWidth="1"/>
    <col min="9" max="9" width="16.1796875" style="19" customWidth="1"/>
    <col min="10" max="10" width="15" style="19" customWidth="1"/>
    <col min="11" max="11" width="12.08984375" style="19" customWidth="1"/>
    <col min="12" max="12" width="12.54296875" style="19" customWidth="1"/>
    <col min="13" max="13" width="14.81640625" style="19" customWidth="1"/>
    <col min="14" max="14" width="19.81640625" style="19" customWidth="1"/>
    <col min="15" max="15" width="19.1796875" style="19" bestFit="1" customWidth="1"/>
    <col min="16" max="16" width="32.1796875" style="19" hidden="1" customWidth="1"/>
    <col min="17" max="17" width="19.1796875" style="20" customWidth="1"/>
    <col min="18" max="16384" width="8.81640625" style="20"/>
  </cols>
  <sheetData>
    <row r="1" spans="2:25" ht="14.5" thickBot="1" x14ac:dyDescent="0.4"/>
    <row r="2" spans="2:25" ht="28.5" thickBot="1" x14ac:dyDescent="0.4">
      <c r="B2" s="243" t="s">
        <v>0</v>
      </c>
      <c r="C2" s="244"/>
      <c r="D2" s="21" t="str">
        <f>Summary!D2</f>
        <v>ACCIL Corporation Private Limited</v>
      </c>
      <c r="E2" s="22" t="s">
        <v>2</v>
      </c>
      <c r="F2" s="23">
        <f>Summary!G2</f>
        <v>45945</v>
      </c>
      <c r="G2" s="24" t="s">
        <v>3</v>
      </c>
      <c r="H2" s="25">
        <f>Summary!I2</f>
        <v>46147</v>
      </c>
      <c r="Q2" s="19"/>
      <c r="R2" s="19"/>
    </row>
    <row r="4" spans="2:25" ht="14.5" thickBot="1" x14ac:dyDescent="0.4">
      <c r="B4" s="26" t="s">
        <v>49</v>
      </c>
      <c r="C4" s="19"/>
      <c r="P4" s="20"/>
    </row>
    <row r="5" spans="2:25" s="26" customFormat="1" x14ac:dyDescent="0.35">
      <c r="B5" s="257" t="s">
        <v>50</v>
      </c>
      <c r="C5" s="259" t="s">
        <v>32</v>
      </c>
      <c r="D5" s="248" t="s">
        <v>33</v>
      </c>
      <c r="E5" s="249"/>
      <c r="F5" s="248" t="s">
        <v>34</v>
      </c>
      <c r="G5" s="250"/>
      <c r="H5" s="250"/>
      <c r="I5" s="250"/>
      <c r="J5" s="250"/>
      <c r="K5" s="249"/>
      <c r="L5" s="251" t="s">
        <v>9</v>
      </c>
      <c r="M5" s="251" t="s">
        <v>35</v>
      </c>
      <c r="N5" s="251" t="s">
        <v>36</v>
      </c>
      <c r="O5" s="251" t="s">
        <v>11</v>
      </c>
      <c r="P5" s="273" t="s">
        <v>14</v>
      </c>
    </row>
    <row r="6" spans="2:25" s="26" customFormat="1" ht="61.5" customHeight="1" thickBot="1" x14ac:dyDescent="0.4">
      <c r="B6" s="258"/>
      <c r="C6" s="260"/>
      <c r="D6" s="38" t="s">
        <v>37</v>
      </c>
      <c r="E6" s="38" t="s">
        <v>38</v>
      </c>
      <c r="F6" s="39" t="s">
        <v>51</v>
      </c>
      <c r="G6" s="39" t="s">
        <v>40</v>
      </c>
      <c r="H6" s="39" t="s">
        <v>41</v>
      </c>
      <c r="I6" s="39" t="s">
        <v>42</v>
      </c>
      <c r="J6" s="39" t="s">
        <v>43</v>
      </c>
      <c r="K6" s="39" t="s">
        <v>44</v>
      </c>
      <c r="L6" s="252"/>
      <c r="M6" s="252"/>
      <c r="N6" s="252"/>
      <c r="O6" s="252"/>
      <c r="P6" s="274"/>
    </row>
    <row r="7" spans="2:25" x14ac:dyDescent="0.35">
      <c r="B7" s="142">
        <v>1</v>
      </c>
      <c r="C7" s="152" t="s">
        <v>52</v>
      </c>
      <c r="D7" s="144">
        <v>45958</v>
      </c>
      <c r="E7" s="145">
        <v>1046193628</v>
      </c>
      <c r="F7" s="145">
        <v>987774965.192698</v>
      </c>
      <c r="G7" s="146" t="s">
        <v>53</v>
      </c>
      <c r="H7" s="147" t="s">
        <v>54</v>
      </c>
      <c r="I7" s="148" t="s">
        <v>54</v>
      </c>
      <c r="J7" s="148" t="s">
        <v>55</v>
      </c>
      <c r="K7" s="149">
        <f>F7/$F$12</f>
        <v>0.12449002096067856</v>
      </c>
      <c r="L7" s="150">
        <v>0</v>
      </c>
      <c r="M7" s="150">
        <v>0</v>
      </c>
      <c r="N7" s="150">
        <v>0</v>
      </c>
      <c r="O7" s="145">
        <f t="shared" ref="O7:O9" si="0">E7-F7-N7</f>
        <v>58418662.807301998</v>
      </c>
      <c r="P7" s="151"/>
    </row>
    <row r="8" spans="2:25" x14ac:dyDescent="0.35">
      <c r="B8" s="142">
        <f>B7+1</f>
        <v>2</v>
      </c>
      <c r="C8" s="152" t="s">
        <v>56</v>
      </c>
      <c r="D8" s="144">
        <v>45958</v>
      </c>
      <c r="E8" s="145">
        <v>1026746375.576</v>
      </c>
      <c r="F8" s="145">
        <v>1033564339.3799207</v>
      </c>
      <c r="G8" s="146" t="s">
        <v>53</v>
      </c>
      <c r="H8" s="147" t="s">
        <v>54</v>
      </c>
      <c r="I8" s="148" t="s">
        <v>54</v>
      </c>
      <c r="J8" s="148" t="s">
        <v>55</v>
      </c>
      <c r="K8" s="149">
        <f>F8/$F$12</f>
        <v>0.13026089019022183</v>
      </c>
      <c r="L8" s="150">
        <v>0</v>
      </c>
      <c r="M8" s="150">
        <v>0</v>
      </c>
      <c r="N8" s="150">
        <v>0</v>
      </c>
      <c r="O8" s="145">
        <f t="shared" si="0"/>
        <v>-6817963.8039207458</v>
      </c>
      <c r="P8" s="151"/>
    </row>
    <row r="9" spans="2:25" x14ac:dyDescent="0.35">
      <c r="B9" s="142">
        <f t="shared" ref="B9" si="1">B8+1</f>
        <v>3</v>
      </c>
      <c r="C9" s="143" t="s">
        <v>57</v>
      </c>
      <c r="D9" s="144">
        <v>46007</v>
      </c>
      <c r="E9" s="145">
        <v>1335547159.79</v>
      </c>
      <c r="F9" s="145">
        <v>1081042832</v>
      </c>
      <c r="G9" s="146" t="s">
        <v>53</v>
      </c>
      <c r="H9" s="147" t="s">
        <v>54</v>
      </c>
      <c r="I9" s="148" t="s">
        <v>55</v>
      </c>
      <c r="J9" s="148" t="s">
        <v>55</v>
      </c>
      <c r="K9" s="149">
        <f>F9/$F$12</f>
        <v>0.13624464028486208</v>
      </c>
      <c r="L9" s="150">
        <v>0</v>
      </c>
      <c r="M9" s="150">
        <v>0</v>
      </c>
      <c r="N9" s="150">
        <v>0</v>
      </c>
      <c r="O9" s="145">
        <f t="shared" si="0"/>
        <v>254504327.78999996</v>
      </c>
      <c r="P9" s="151"/>
    </row>
    <row r="10" spans="2:25" x14ac:dyDescent="0.35">
      <c r="B10" s="142">
        <v>4</v>
      </c>
      <c r="C10" s="143" t="s">
        <v>58</v>
      </c>
      <c r="D10" s="144">
        <v>45959</v>
      </c>
      <c r="E10" s="145">
        <v>3719057277</v>
      </c>
      <c r="F10" s="145">
        <v>3652749619.5859518</v>
      </c>
      <c r="G10" s="146" t="s">
        <v>53</v>
      </c>
      <c r="H10" s="147" t="s">
        <v>54</v>
      </c>
      <c r="I10" s="148" t="s">
        <v>54</v>
      </c>
      <c r="J10" s="148" t="s">
        <v>55</v>
      </c>
      <c r="K10" s="149">
        <f>F10/$F$12</f>
        <v>0.46035877880105569</v>
      </c>
      <c r="L10" s="150">
        <v>0</v>
      </c>
      <c r="M10" s="150">
        <v>0</v>
      </c>
      <c r="N10" s="150">
        <v>0</v>
      </c>
      <c r="O10" s="145">
        <f>E10-F10-N10</f>
        <v>66307657.414048195</v>
      </c>
      <c r="P10" s="151"/>
    </row>
    <row r="11" spans="2:25" x14ac:dyDescent="0.35">
      <c r="B11" s="142">
        <v>5</v>
      </c>
      <c r="C11" s="143" t="s">
        <v>59</v>
      </c>
      <c r="D11" s="144">
        <v>45959</v>
      </c>
      <c r="E11" s="153">
        <v>1216438758</v>
      </c>
      <c r="F11" s="145">
        <v>1179439686.3564639</v>
      </c>
      <c r="G11" s="146" t="s">
        <v>53</v>
      </c>
      <c r="H11" s="147" t="s">
        <v>54</v>
      </c>
      <c r="I11" s="148" t="s">
        <v>54</v>
      </c>
      <c r="J11" s="148" t="s">
        <v>55</v>
      </c>
      <c r="K11" s="149">
        <f>F11/$F$12</f>
        <v>0.14864566976318194</v>
      </c>
      <c r="L11" s="150">
        <v>0</v>
      </c>
      <c r="M11" s="150">
        <v>0</v>
      </c>
      <c r="N11" s="150">
        <v>0</v>
      </c>
      <c r="O11" s="145">
        <f>E11-F11-N11</f>
        <v>36999071.643536091</v>
      </c>
      <c r="P11" s="151"/>
    </row>
    <row r="12" spans="2:25" s="26" customFormat="1" ht="14.5" thickBot="1" x14ac:dyDescent="0.4">
      <c r="B12" s="61"/>
      <c r="C12" s="62"/>
      <c r="D12" s="63"/>
      <c r="E12" s="35">
        <f>SUM(E7:E11)</f>
        <v>8343983198.3660002</v>
      </c>
      <c r="F12" s="35">
        <f>SUM(F7:F11)</f>
        <v>7934571442.5150337</v>
      </c>
      <c r="G12" s="64"/>
      <c r="H12" s="65"/>
      <c r="I12" s="65"/>
      <c r="J12" s="63"/>
      <c r="K12" s="114">
        <f>SUM(K7:K11)</f>
        <v>1</v>
      </c>
      <c r="L12" s="65">
        <f>SUM(L7:L11)</f>
        <v>0</v>
      </c>
      <c r="M12" s="65">
        <f>SUM(M7:M11)</f>
        <v>0</v>
      </c>
      <c r="N12" s="65">
        <f>SUM(N7:N11)</f>
        <v>0</v>
      </c>
      <c r="O12" s="35">
        <f>SUM(O7:O11)</f>
        <v>409411755.8509655</v>
      </c>
      <c r="P12" s="66"/>
    </row>
    <row r="13" spans="2:25" x14ac:dyDescent="0.35">
      <c r="B13" s="115" t="s">
        <v>60</v>
      </c>
      <c r="C13" s="123"/>
      <c r="D13" s="123"/>
      <c r="E13" s="198"/>
      <c r="F13" s="198"/>
      <c r="G13" s="123"/>
      <c r="H13" s="123"/>
      <c r="I13" s="116"/>
      <c r="J13" s="116"/>
      <c r="K13" s="123"/>
      <c r="L13" s="125"/>
      <c r="M13" s="125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</row>
    <row r="14" spans="2:25" ht="14.5" x14ac:dyDescent="0.35">
      <c r="B14" s="154" t="s">
        <v>73</v>
      </c>
      <c r="C14" s="123"/>
      <c r="D14" s="117"/>
      <c r="E14" s="117"/>
      <c r="F14" s="117"/>
      <c r="G14" s="117"/>
      <c r="H14" s="117"/>
      <c r="I14" s="117"/>
      <c r="J14" s="117"/>
      <c r="K14" s="123"/>
      <c r="L14" s="125"/>
      <c r="M14" s="125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</row>
    <row r="15" spans="2:25" ht="14.5" x14ac:dyDescent="0.35">
      <c r="B15" s="154" t="s">
        <v>74</v>
      </c>
    </row>
    <row r="16" spans="2:25" x14ac:dyDescent="0.35">
      <c r="B16" s="83" t="s">
        <v>75</v>
      </c>
    </row>
  </sheetData>
  <mergeCells count="10">
    <mergeCell ref="B2:C2"/>
    <mergeCell ref="P5:P6"/>
    <mergeCell ref="D5:E5"/>
    <mergeCell ref="F5:K5"/>
    <mergeCell ref="L5:L6"/>
    <mergeCell ref="M5:M6"/>
    <mergeCell ref="N5:N6"/>
    <mergeCell ref="O5:O6"/>
    <mergeCell ref="B5:B6"/>
    <mergeCell ref="C5:C6"/>
  </mergeCells>
  <pageMargins left="0.19685039370078741" right="0.19685039370078741" top="0.19685039370078741" bottom="0.19685039370078741" header="0.19685039370078741" footer="0.31496062992125984"/>
  <pageSetup paperSize="9" scale="4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1220B-B57E-4C24-84CC-9CE51FEFE2C4}">
  <sheetPr>
    <pageSetUpPr fitToPage="1"/>
  </sheetPr>
  <dimension ref="B1:Y22"/>
  <sheetViews>
    <sheetView showGridLines="0" topLeftCell="A7" zoomScaleNormal="100" workbookViewId="0">
      <selection activeCell="B15" sqref="B15"/>
    </sheetView>
  </sheetViews>
  <sheetFormatPr defaultColWidth="8.81640625" defaultRowHeight="14" x14ac:dyDescent="0.35"/>
  <cols>
    <col min="1" max="1" width="2.1796875" style="20" customWidth="1"/>
    <col min="2" max="2" width="10.1796875" style="19" bestFit="1" customWidth="1"/>
    <col min="3" max="3" width="50.453125" style="20" bestFit="1" customWidth="1"/>
    <col min="4" max="4" width="22.81640625" style="19" customWidth="1"/>
    <col min="5" max="5" width="29.54296875" style="19" customWidth="1"/>
    <col min="6" max="6" width="19.1796875" style="19" bestFit="1" customWidth="1"/>
    <col min="7" max="7" width="21.81640625" style="19" customWidth="1"/>
    <col min="8" max="8" width="19.1796875" style="19" bestFit="1" customWidth="1"/>
    <col min="9" max="9" width="16.453125" style="19" bestFit="1" customWidth="1"/>
    <col min="10" max="10" width="15" style="19" bestFit="1" customWidth="1"/>
    <col min="11" max="11" width="13.81640625" style="19" bestFit="1" customWidth="1"/>
    <col min="12" max="12" width="12.54296875" style="19" bestFit="1" customWidth="1"/>
    <col min="13" max="13" width="14.81640625" style="19" bestFit="1" customWidth="1"/>
    <col min="14" max="15" width="21.81640625" style="19" bestFit="1" customWidth="1"/>
    <col min="16" max="16" width="22.1796875" style="19" bestFit="1" customWidth="1"/>
    <col min="17" max="17" width="19.1796875" style="20" customWidth="1"/>
    <col min="18" max="16384" width="8.81640625" style="20"/>
  </cols>
  <sheetData>
    <row r="1" spans="2:25" ht="14.5" thickBot="1" x14ac:dyDescent="0.4"/>
    <row r="2" spans="2:25" ht="28.5" thickBot="1" x14ac:dyDescent="0.4">
      <c r="B2" s="243" t="s">
        <v>0</v>
      </c>
      <c r="C2" s="244"/>
      <c r="D2" s="21" t="str">
        <f>Summary!D2</f>
        <v>ACCIL Corporation Private Limited</v>
      </c>
      <c r="E2" s="22" t="s">
        <v>2</v>
      </c>
      <c r="F2" s="23">
        <f>Summary!G2</f>
        <v>45945</v>
      </c>
      <c r="G2" s="24" t="s">
        <v>3</v>
      </c>
      <c r="H2" s="25">
        <f>Summary!I2</f>
        <v>46147</v>
      </c>
      <c r="Q2" s="19"/>
      <c r="R2" s="19"/>
    </row>
    <row r="4" spans="2:25" x14ac:dyDescent="0.35">
      <c r="B4" s="26" t="s">
        <v>22</v>
      </c>
      <c r="C4" s="19"/>
      <c r="P4" s="20"/>
    </row>
    <row r="5" spans="2:25" ht="14.5" thickBot="1" x14ac:dyDescent="0.4">
      <c r="P5" s="76" t="s">
        <v>31</v>
      </c>
    </row>
    <row r="6" spans="2:25" s="26" customFormat="1" x14ac:dyDescent="0.35">
      <c r="B6" s="257" t="s">
        <v>50</v>
      </c>
      <c r="C6" s="259" t="s">
        <v>32</v>
      </c>
      <c r="D6" s="248" t="s">
        <v>33</v>
      </c>
      <c r="E6" s="249"/>
      <c r="F6" s="248" t="s">
        <v>34</v>
      </c>
      <c r="G6" s="250"/>
      <c r="H6" s="250"/>
      <c r="I6" s="250"/>
      <c r="J6" s="250"/>
      <c r="K6" s="249"/>
      <c r="L6" s="251" t="s">
        <v>9</v>
      </c>
      <c r="M6" s="251" t="s">
        <v>35</v>
      </c>
      <c r="N6" s="251" t="s">
        <v>36</v>
      </c>
      <c r="O6" s="251" t="s">
        <v>11</v>
      </c>
      <c r="P6" s="273" t="s">
        <v>14</v>
      </c>
    </row>
    <row r="7" spans="2:25" s="26" customFormat="1" ht="61.5" customHeight="1" thickBot="1" x14ac:dyDescent="0.4">
      <c r="B7" s="258"/>
      <c r="C7" s="260"/>
      <c r="D7" s="38" t="s">
        <v>37</v>
      </c>
      <c r="E7" s="38" t="s">
        <v>38</v>
      </c>
      <c r="F7" s="39" t="s">
        <v>51</v>
      </c>
      <c r="G7" s="39" t="s">
        <v>40</v>
      </c>
      <c r="H7" s="39" t="s">
        <v>41</v>
      </c>
      <c r="I7" s="39" t="s">
        <v>42</v>
      </c>
      <c r="J7" s="39" t="s">
        <v>43</v>
      </c>
      <c r="K7" s="39" t="s">
        <v>44</v>
      </c>
      <c r="L7" s="252"/>
      <c r="M7" s="252"/>
      <c r="N7" s="252"/>
      <c r="O7" s="252"/>
      <c r="P7" s="274"/>
    </row>
    <row r="8" spans="2:25" s="26" customFormat="1" x14ac:dyDescent="0.35">
      <c r="B8" s="193"/>
      <c r="C8" s="194"/>
      <c r="D8" s="195"/>
      <c r="E8" s="59"/>
      <c r="F8" s="59"/>
      <c r="G8" s="196"/>
      <c r="H8" s="197"/>
      <c r="I8" s="37"/>
      <c r="J8" s="37"/>
      <c r="K8" s="197"/>
      <c r="L8" s="197"/>
      <c r="M8" s="197"/>
      <c r="N8" s="197"/>
      <c r="O8" s="59"/>
      <c r="P8" s="60"/>
    </row>
    <row r="9" spans="2:25" s="26" customFormat="1" x14ac:dyDescent="0.35">
      <c r="B9" s="88"/>
      <c r="C9" s="160"/>
      <c r="D9" s="155"/>
      <c r="E9" s="58"/>
      <c r="F9" s="58"/>
      <c r="G9" s="156"/>
      <c r="H9" s="159"/>
      <c r="I9" s="168"/>
      <c r="J9" s="168"/>
      <c r="K9" s="159"/>
      <c r="L9" s="159"/>
      <c r="M9" s="159"/>
      <c r="N9" s="159"/>
      <c r="O9" s="58"/>
      <c r="P9" s="161"/>
    </row>
    <row r="10" spans="2:25" x14ac:dyDescent="0.35">
      <c r="B10" s="157"/>
      <c r="C10" s="160"/>
      <c r="D10" s="155"/>
      <c r="E10" s="58"/>
      <c r="F10" s="58"/>
      <c r="G10" s="156"/>
      <c r="H10" s="159"/>
      <c r="I10" s="168"/>
      <c r="J10" s="168"/>
      <c r="K10" s="159"/>
      <c r="L10" s="159"/>
      <c r="M10" s="159"/>
      <c r="N10" s="159"/>
      <c r="O10" s="58"/>
      <c r="P10" s="157"/>
    </row>
    <row r="11" spans="2:25" x14ac:dyDescent="0.35">
      <c r="B11" s="157"/>
      <c r="C11" s="160"/>
      <c r="D11" s="155"/>
      <c r="E11" s="58"/>
      <c r="F11" s="58"/>
      <c r="G11" s="156"/>
      <c r="H11" s="159"/>
      <c r="I11" s="168"/>
      <c r="J11" s="168"/>
      <c r="K11" s="159"/>
      <c r="L11" s="159"/>
      <c r="M11" s="159"/>
      <c r="N11" s="159"/>
      <c r="O11" s="58"/>
      <c r="P11" s="157"/>
    </row>
    <row r="12" spans="2:25" x14ac:dyDescent="0.35">
      <c r="B12" s="157"/>
      <c r="C12" s="160"/>
      <c r="D12" s="155"/>
      <c r="E12" s="58"/>
      <c r="F12" s="58"/>
      <c r="G12" s="156"/>
      <c r="H12" s="159"/>
      <c r="I12" s="168"/>
      <c r="J12" s="168"/>
      <c r="K12" s="159"/>
      <c r="L12" s="159"/>
      <c r="M12" s="159"/>
      <c r="N12" s="159"/>
      <c r="O12" s="58"/>
      <c r="P12" s="157"/>
    </row>
    <row r="13" spans="2:25" x14ac:dyDescent="0.35">
      <c r="B13" s="157"/>
      <c r="C13" s="160"/>
      <c r="D13" s="155"/>
      <c r="E13" s="58"/>
      <c r="F13" s="58"/>
      <c r="G13" s="156"/>
      <c r="H13" s="159"/>
      <c r="I13" s="168"/>
      <c r="J13" s="168"/>
      <c r="K13" s="159"/>
      <c r="L13" s="159"/>
      <c r="M13" s="159"/>
      <c r="N13" s="159"/>
      <c r="O13" s="58"/>
      <c r="P13" s="157"/>
    </row>
    <row r="14" spans="2:25" x14ac:dyDescent="0.35">
      <c r="B14" s="157"/>
      <c r="C14" s="160"/>
      <c r="D14" s="155"/>
      <c r="E14" s="58"/>
      <c r="F14" s="58"/>
      <c r="G14" s="156"/>
      <c r="H14" s="159"/>
      <c r="I14" s="168"/>
      <c r="J14" s="168"/>
      <c r="K14" s="159"/>
      <c r="L14" s="159"/>
      <c r="M14" s="159"/>
      <c r="N14" s="159"/>
      <c r="O14" s="58"/>
      <c r="P14" s="157"/>
    </row>
    <row r="15" spans="2:25" s="26" customFormat="1" ht="14.5" thickBot="1" x14ac:dyDescent="0.4">
      <c r="B15" s="61"/>
      <c r="C15" s="275" t="s">
        <v>28</v>
      </c>
      <c r="D15" s="275"/>
      <c r="E15" s="35">
        <f>SUM(E8:E14)</f>
        <v>0</v>
      </c>
      <c r="F15" s="35">
        <f t="shared" ref="F15:O15" si="0">SUM(F8:F14)</f>
        <v>0</v>
      </c>
      <c r="G15" s="35">
        <f t="shared" si="0"/>
        <v>0</v>
      </c>
      <c r="H15" s="35">
        <f t="shared" si="0"/>
        <v>0</v>
      </c>
      <c r="I15" s="35">
        <f t="shared" si="0"/>
        <v>0</v>
      </c>
      <c r="J15" s="35">
        <f t="shared" si="0"/>
        <v>0</v>
      </c>
      <c r="K15" s="35">
        <f t="shared" si="0"/>
        <v>0</v>
      </c>
      <c r="L15" s="35">
        <f t="shared" si="0"/>
        <v>0</v>
      </c>
      <c r="M15" s="35">
        <f t="shared" si="0"/>
        <v>0</v>
      </c>
      <c r="N15" s="35">
        <f t="shared" si="0"/>
        <v>0</v>
      </c>
      <c r="O15" s="35">
        <f t="shared" si="0"/>
        <v>0</v>
      </c>
      <c r="P15" s="66"/>
    </row>
    <row r="16" spans="2:25" x14ac:dyDescent="0.35">
      <c r="B16" s="115"/>
      <c r="C16" s="123"/>
      <c r="D16" s="123"/>
      <c r="E16" s="235"/>
      <c r="F16" s="123"/>
      <c r="G16" s="123"/>
      <c r="H16" s="123"/>
      <c r="I16" s="116"/>
      <c r="J16" s="116"/>
      <c r="K16" s="123"/>
      <c r="L16" s="125"/>
      <c r="M16" s="125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</row>
    <row r="17" spans="2:25" x14ac:dyDescent="0.35">
      <c r="B17" s="123"/>
      <c r="C17" s="123"/>
      <c r="D17" s="117"/>
      <c r="E17" s="117"/>
      <c r="F17" s="117"/>
      <c r="G17" s="117"/>
      <c r="H17" s="117"/>
      <c r="I17" s="117"/>
      <c r="J17" s="117"/>
      <c r="K17" s="123"/>
      <c r="L17" s="125"/>
      <c r="M17" s="125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</row>
    <row r="18" spans="2:25" x14ac:dyDescent="0.35">
      <c r="B18" s="20"/>
      <c r="C18" s="123"/>
      <c r="D18" s="123"/>
      <c r="E18" s="123"/>
      <c r="F18" s="123"/>
      <c r="G18" s="123"/>
      <c r="H18" s="123"/>
      <c r="I18" s="116"/>
      <c r="J18" s="126"/>
      <c r="K18" s="123"/>
      <c r="L18" s="125"/>
      <c r="M18" s="125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</row>
    <row r="19" spans="2:25" x14ac:dyDescent="0.35">
      <c r="B19" s="20"/>
      <c r="C19" s="127"/>
      <c r="D19" s="127"/>
      <c r="E19" s="127"/>
      <c r="F19" s="127"/>
      <c r="G19" s="127"/>
      <c r="H19" s="127"/>
      <c r="I19" s="128"/>
      <c r="J19" s="127"/>
      <c r="K19" s="129"/>
      <c r="L19" s="130"/>
      <c r="M19" s="130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</row>
    <row r="20" spans="2:25" x14ac:dyDescent="0.35">
      <c r="B20" s="20"/>
      <c r="C20" s="123"/>
      <c r="D20" s="123"/>
      <c r="E20" s="123"/>
      <c r="F20" s="123"/>
      <c r="G20" s="123"/>
      <c r="H20" s="123"/>
      <c r="I20" s="116"/>
      <c r="J20" s="116"/>
      <c r="K20" s="123"/>
      <c r="L20" s="125"/>
      <c r="M20" s="125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</row>
    <row r="21" spans="2:25" x14ac:dyDescent="0.35">
      <c r="B21" s="20"/>
      <c r="C21" s="123"/>
      <c r="D21" s="123"/>
      <c r="E21" s="123"/>
      <c r="F21" s="123"/>
      <c r="G21" s="123"/>
      <c r="H21" s="123"/>
      <c r="I21" s="116"/>
      <c r="J21" s="116"/>
      <c r="K21" s="123"/>
      <c r="L21" s="125"/>
      <c r="M21" s="125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</row>
    <row r="22" spans="2:25" x14ac:dyDescent="0.35">
      <c r="B22" s="20"/>
      <c r="C22" s="123"/>
      <c r="D22" s="123"/>
      <c r="E22" s="123"/>
      <c r="F22" s="123"/>
      <c r="G22" s="123"/>
      <c r="H22" s="123"/>
      <c r="I22" s="116"/>
      <c r="J22" s="116"/>
      <c r="K22" s="123"/>
      <c r="L22" s="125"/>
      <c r="M22" s="125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</row>
  </sheetData>
  <mergeCells count="11">
    <mergeCell ref="B2:C2"/>
    <mergeCell ref="B6:B7"/>
    <mergeCell ref="C6:C7"/>
    <mergeCell ref="D6:E6"/>
    <mergeCell ref="F6:K6"/>
    <mergeCell ref="C15:D15"/>
    <mergeCell ref="M6:M7"/>
    <mergeCell ref="N6:N7"/>
    <mergeCell ref="O6:O7"/>
    <mergeCell ref="P6:P7"/>
    <mergeCell ref="L6:L7"/>
  </mergeCells>
  <pageMargins left="0.7" right="0.7" top="0.75" bottom="0.75" header="0.3" footer="0.3"/>
  <pageSetup paperSize="9" scale="4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CCEC2-A447-4AC2-92F2-EC014585DE78}">
  <sheetPr>
    <pageSetUpPr fitToPage="1"/>
  </sheetPr>
  <dimension ref="B1:R17"/>
  <sheetViews>
    <sheetView showGridLines="0" tabSelected="1" view="pageBreakPreview" topLeftCell="D1" zoomScale="60" zoomScaleNormal="100" workbookViewId="0">
      <selection activeCell="A9" sqref="A9"/>
    </sheetView>
  </sheetViews>
  <sheetFormatPr defaultColWidth="8.81640625" defaultRowHeight="14" x14ac:dyDescent="0.35"/>
  <cols>
    <col min="1" max="1" width="2.1796875" style="20" customWidth="1"/>
    <col min="2" max="2" width="6.81640625" style="19" bestFit="1" customWidth="1"/>
    <col min="3" max="3" width="23.1796875" style="20" customWidth="1"/>
    <col min="4" max="4" width="22.81640625" style="19" customWidth="1"/>
    <col min="5" max="5" width="24.81640625" style="19" customWidth="1"/>
    <col min="6" max="6" width="19.1796875" style="19" bestFit="1" customWidth="1"/>
    <col min="7" max="7" width="37.81640625" style="19" customWidth="1"/>
    <col min="8" max="8" width="19.1796875" style="19" bestFit="1" customWidth="1"/>
    <col min="9" max="9" width="16.453125" style="19" bestFit="1" customWidth="1"/>
    <col min="10" max="10" width="15" style="19" bestFit="1" customWidth="1"/>
    <col min="11" max="11" width="13.81640625" style="19" bestFit="1" customWidth="1"/>
    <col min="12" max="12" width="12.54296875" style="19" bestFit="1" customWidth="1"/>
    <col min="13" max="13" width="14.81640625" style="19" bestFit="1" customWidth="1"/>
    <col min="14" max="14" width="19.81640625" style="19" bestFit="1" customWidth="1"/>
    <col min="15" max="15" width="14.54296875" style="19" bestFit="1" customWidth="1"/>
    <col min="16" max="16" width="17.54296875" style="19" bestFit="1" customWidth="1"/>
    <col min="17" max="17" width="19.1796875" style="20" customWidth="1"/>
    <col min="18" max="16384" width="8.81640625" style="20"/>
  </cols>
  <sheetData>
    <row r="1" spans="2:18" ht="14.5" thickBot="1" x14ac:dyDescent="0.4"/>
    <row r="2" spans="2:18" ht="28.5" thickBot="1" x14ac:dyDescent="0.4">
      <c r="B2" s="243" t="s">
        <v>0</v>
      </c>
      <c r="C2" s="244"/>
      <c r="D2" s="21" t="str">
        <f>Summary!D2</f>
        <v>ACCIL Corporation Private Limited</v>
      </c>
      <c r="E2" s="22" t="s">
        <v>2</v>
      </c>
      <c r="F2" s="101">
        <f>Summary!G2</f>
        <v>45945</v>
      </c>
      <c r="G2" s="24" t="s">
        <v>3</v>
      </c>
      <c r="H2" s="102">
        <f>Summary!I2</f>
        <v>46147</v>
      </c>
      <c r="Q2" s="19"/>
      <c r="R2" s="19"/>
    </row>
    <row r="4" spans="2:18" x14ac:dyDescent="0.35">
      <c r="B4" s="26" t="s">
        <v>61</v>
      </c>
      <c r="C4" s="19"/>
      <c r="P4" s="20"/>
    </row>
    <row r="5" spans="2:18" ht="14.5" thickBot="1" x14ac:dyDescent="0.4">
      <c r="P5" s="76" t="s">
        <v>31</v>
      </c>
    </row>
    <row r="6" spans="2:18" s="26" customFormat="1" ht="35.5" customHeight="1" x14ac:dyDescent="0.35">
      <c r="B6" s="257" t="s">
        <v>5</v>
      </c>
      <c r="C6" s="259" t="s">
        <v>32</v>
      </c>
      <c r="D6" s="248" t="s">
        <v>33</v>
      </c>
      <c r="E6" s="249"/>
      <c r="F6" s="248" t="s">
        <v>34</v>
      </c>
      <c r="G6" s="250"/>
      <c r="H6" s="250"/>
      <c r="I6" s="250"/>
      <c r="J6" s="250"/>
      <c r="K6" s="249"/>
      <c r="L6" s="251" t="s">
        <v>9</v>
      </c>
      <c r="M6" s="251" t="s">
        <v>35</v>
      </c>
      <c r="N6" s="251" t="s">
        <v>36</v>
      </c>
      <c r="O6" s="251" t="s">
        <v>11</v>
      </c>
      <c r="P6" s="273" t="s">
        <v>14</v>
      </c>
    </row>
    <row r="7" spans="2:18" s="26" customFormat="1" ht="47.5" customHeight="1" thickBot="1" x14ac:dyDescent="0.4">
      <c r="B7" s="258"/>
      <c r="C7" s="260"/>
      <c r="D7" s="38" t="s">
        <v>37</v>
      </c>
      <c r="E7" s="38" t="s">
        <v>38</v>
      </c>
      <c r="F7" s="39" t="s">
        <v>39</v>
      </c>
      <c r="G7" s="39" t="s">
        <v>40</v>
      </c>
      <c r="H7" s="39" t="s">
        <v>41</v>
      </c>
      <c r="I7" s="39" t="s">
        <v>42</v>
      </c>
      <c r="J7" s="39" t="s">
        <v>43</v>
      </c>
      <c r="K7" s="39" t="s">
        <v>44</v>
      </c>
      <c r="L7" s="252"/>
      <c r="M7" s="252"/>
      <c r="N7" s="252"/>
      <c r="O7" s="252"/>
      <c r="P7" s="274"/>
    </row>
    <row r="8" spans="2:18" ht="56.5" thickBot="1" x14ac:dyDescent="0.4">
      <c r="B8" s="74">
        <v>1</v>
      </c>
      <c r="C8" s="40" t="s">
        <v>62</v>
      </c>
      <c r="D8" s="41">
        <v>45964</v>
      </c>
      <c r="E8" s="42">
        <v>3135983</v>
      </c>
      <c r="F8" s="42">
        <f>E8</f>
        <v>3135983</v>
      </c>
      <c r="G8" s="44" t="s">
        <v>72</v>
      </c>
      <c r="H8" s="43" t="s">
        <v>55</v>
      </c>
      <c r="I8" s="43" t="s">
        <v>55</v>
      </c>
      <c r="J8" s="45" t="s">
        <v>55</v>
      </c>
      <c r="K8" s="46" t="s">
        <v>18</v>
      </c>
      <c r="L8" s="47">
        <v>0</v>
      </c>
      <c r="M8" s="47">
        <v>0</v>
      </c>
      <c r="N8" s="47">
        <v>0</v>
      </c>
      <c r="O8" s="47">
        <f>E8-F8-N8</f>
        <v>0</v>
      </c>
      <c r="P8" s="75"/>
    </row>
    <row r="9" spans="2:18" s="26" customFormat="1" ht="14.5" thickBot="1" x14ac:dyDescent="0.4">
      <c r="B9" s="48"/>
      <c r="C9" s="49"/>
      <c r="D9" s="49" t="s">
        <v>28</v>
      </c>
      <c r="E9" s="51">
        <f>SUM(E8)</f>
        <v>3135983</v>
      </c>
      <c r="F9" s="51">
        <f>SUM(F8:F8)</f>
        <v>3135983</v>
      </c>
      <c r="G9" s="52"/>
      <c r="H9" s="55"/>
      <c r="I9" s="55"/>
      <c r="J9" s="50"/>
      <c r="K9" s="53"/>
      <c r="L9" s="50"/>
      <c r="M9" s="55">
        <f>SUM(M8:M8)</f>
        <v>0</v>
      </c>
      <c r="N9" s="55">
        <f>SUM(N8:N8)</f>
        <v>0</v>
      </c>
      <c r="O9" s="55">
        <f>SUM(O8:O8)</f>
        <v>0</v>
      </c>
      <c r="P9" s="54"/>
    </row>
    <row r="10" spans="2:18" x14ac:dyDescent="0.35">
      <c r="B10" s="20"/>
      <c r="C10" s="116"/>
      <c r="D10" s="116"/>
      <c r="E10" s="116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2:18" x14ac:dyDescent="0.35">
      <c r="B11" s="115" t="s">
        <v>60</v>
      </c>
      <c r="C11" s="116"/>
      <c r="D11" s="116"/>
      <c r="E11" s="116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2:18" ht="13.5" customHeight="1" x14ac:dyDescent="0.35">
      <c r="B12" s="154" t="s">
        <v>78</v>
      </c>
      <c r="C12" s="111"/>
      <c r="D12" s="111"/>
      <c r="E12" s="111"/>
      <c r="F12" s="111"/>
      <c r="G12" s="111"/>
    </row>
    <row r="13" spans="2:18" ht="14.5" x14ac:dyDescent="0.35">
      <c r="B13" s="154" t="s">
        <v>74</v>
      </c>
    </row>
    <row r="14" spans="2:18" ht="14.5" x14ac:dyDescent="0.35">
      <c r="B14" s="154" t="s">
        <v>75</v>
      </c>
    </row>
    <row r="17" spans="5:18" x14ac:dyDescent="0.35"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</row>
  </sheetData>
  <mergeCells count="11">
    <mergeCell ref="M6:M7"/>
    <mergeCell ref="N6:N7"/>
    <mergeCell ref="O6:O7"/>
    <mergeCell ref="P6:P7"/>
    <mergeCell ref="E17:R17"/>
    <mergeCell ref="L6:L7"/>
    <mergeCell ref="B2:C2"/>
    <mergeCell ref="B6:B7"/>
    <mergeCell ref="C6:C7"/>
    <mergeCell ref="D6:E6"/>
    <mergeCell ref="F6:K6"/>
  </mergeCells>
  <pageMargins left="0.7" right="0.7" top="0.75" bottom="0.75" header="0.3" footer="0.3"/>
  <pageSetup paperSize="9" scale="4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984911-c4e5-4cb2-91bf-9f61d8bbeead">
      <Terms xmlns="http://schemas.microsoft.com/office/infopath/2007/PartnerControls"/>
    </lcf76f155ced4ddcb4097134ff3c332f>
    <TaxCatchAll xmlns="357d7167-8c77-43d1-92b6-bd4da6f8664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5647E656338479162A6D1CC04992F" ma:contentTypeVersion="12" ma:contentTypeDescription="Create a new document." ma:contentTypeScope="" ma:versionID="a59db5b9d1a05a6e955661b77b74549f">
  <xsd:schema xmlns:xsd="http://www.w3.org/2001/XMLSchema" xmlns:xs="http://www.w3.org/2001/XMLSchema" xmlns:p="http://schemas.microsoft.com/office/2006/metadata/properties" xmlns:ns2="32984911-c4e5-4cb2-91bf-9f61d8bbeead" xmlns:ns3="357d7167-8c77-43d1-92b6-bd4da6f86645" targetNamespace="http://schemas.microsoft.com/office/2006/metadata/properties" ma:root="true" ma:fieldsID="839b5eaa0713a83160bd589b7f283565" ns2:_="" ns3:_="">
    <xsd:import namespace="32984911-c4e5-4cb2-91bf-9f61d8bbeead"/>
    <xsd:import namespace="357d7167-8c77-43d1-92b6-bd4da6f866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984911-c4e5-4cb2-91bf-9f61d8bbee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d7167-8c77-43d1-92b6-bd4da6f8664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ad60fa-9deb-416e-adcb-dfe73b3eb4d2}" ma:internalName="TaxCatchAll" ma:showField="CatchAllData" ma:web="357d7167-8c77-43d1-92b6-bd4da6f866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F09377-B17A-4BB2-90F2-210996E9C4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99091E-9D0F-4E1E-BE23-6B38FC8BD04E}">
  <ds:schemaRefs>
    <ds:schemaRef ds:uri="http://schemas.microsoft.com/office/2006/metadata/properties"/>
    <ds:schemaRef ds:uri="http://schemas.microsoft.com/office/infopath/2007/PartnerControls"/>
    <ds:schemaRef ds:uri="32984911-c4e5-4cb2-91bf-9f61d8bbeead"/>
    <ds:schemaRef ds:uri="357d7167-8c77-43d1-92b6-bd4da6f86645"/>
  </ds:schemaRefs>
</ds:datastoreItem>
</file>

<file path=customXml/itemProps3.xml><?xml version="1.0" encoding="utf-8"?>
<ds:datastoreItem xmlns:ds="http://schemas.openxmlformats.org/officeDocument/2006/customXml" ds:itemID="{8BD2E480-E117-4543-B3B3-C5BB00F7D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984911-c4e5-4cb2-91bf-9f61d8bbeead"/>
    <ds:schemaRef ds:uri="357d7167-8c77-43d1-92b6-bd4da6f866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Summary</vt:lpstr>
      <vt:lpstr>Sheet1</vt:lpstr>
      <vt:lpstr>A 2</vt:lpstr>
      <vt:lpstr>A1</vt:lpstr>
      <vt:lpstr>A2</vt:lpstr>
      <vt:lpstr>A3 </vt:lpstr>
      <vt:lpstr>A3</vt:lpstr>
      <vt:lpstr>A4</vt:lpstr>
      <vt:lpstr>A6</vt:lpstr>
      <vt:lpstr>A7</vt:lpstr>
      <vt:lpstr>A5-2</vt:lpstr>
      <vt:lpstr>A8</vt:lpstr>
      <vt:lpstr>A9</vt:lpstr>
      <vt:lpstr>'A 2'!Print_Area</vt:lpstr>
      <vt:lpstr>'A3'!Print_Area</vt:lpstr>
      <vt:lpstr>'A3 '!Print_Area</vt:lpstr>
      <vt:lpstr>'A6'!Print_Area</vt:lpstr>
      <vt:lpstr>'A7'!Print_Area</vt:lpstr>
      <vt:lpstr>'A8'!Print_Area</vt:lpstr>
      <vt:lpstr>'A9'!Print_Area</vt:lpstr>
      <vt:lpstr>Summary!Print_Area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Rohit Chawla</dc:creator>
  <cp:keywords/>
  <dc:description/>
  <cp:lastModifiedBy>Ishan Agarwal</cp:lastModifiedBy>
  <cp:revision/>
  <cp:lastPrinted>2026-02-19T07:15:36Z</cp:lastPrinted>
  <dcterms:created xsi:type="dcterms:W3CDTF">2021-10-21T12:57:46Z</dcterms:created>
  <dcterms:modified xsi:type="dcterms:W3CDTF">2026-05-18T07:04:48Z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Name">
    <vt:lpwstr/>
  </property>
  <property fmtid="{D5CDD505-2E9C-101B-9397-08002B2CF9AE}" pid="3" name="ContentTypeId">
    <vt:lpwstr>0x010100BF05647E656338479162A6D1CC04992F</vt:lpwstr>
  </property>
  <property fmtid="{D5CDD505-2E9C-101B-9397-08002B2CF9AE}" pid="4" name="MediaServiceImageTags">
    <vt:lpwstr/>
  </property>
  <property fmtid="{D5CDD505-2E9C-101B-9397-08002B2CF9AE}" pid="5" name="UpSlide_2515462098646.345402[DESTINATION]">
    <vt:lpwstr>Word</vt:lpwstr>
  </property>
  <property fmtid="{D5CDD505-2E9C-101B-9397-08002B2CF9AE}" pid="6" name="UpSlide_2515462098646.345402[PATH]">
    <vt:lpwstr>Document1</vt:lpwstr>
  </property>
</Properties>
</file>